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66925"/>
  <mc:AlternateContent xmlns:mc="http://schemas.openxmlformats.org/markup-compatibility/2006">
    <mc:Choice Requires="x15">
      <x15ac:absPath xmlns:x15ac="http://schemas.microsoft.com/office/spreadsheetml/2010/11/ac" url="C:\Users\inese.vilcane\Desktop\"/>
    </mc:Choice>
  </mc:AlternateContent>
  <xr:revisionPtr revIDLastSave="0" documentId="8_{E371DCFF-C5E0-41E9-AE0A-EF0A94C776B0}" xr6:coauthVersionLast="36" xr6:coauthVersionMax="36" xr10:uidLastSave="{00000000-0000-0000-0000-000000000000}"/>
  <bookViews>
    <workbookView xWindow="0" yWindow="0" windowWidth="28800" windowHeight="11625" activeTab="1" xr2:uid="{F670D691-441F-4E1F-83CA-DA22E9A8F7C3}"/>
  </bookViews>
  <sheets>
    <sheet name="Vispārējā informācija" sheetId="1" r:id="rId1"/>
    <sheet name="Publiskas ēkas" sheetId="2" r:id="rId2"/>
    <sheet name="Publisku pasākumu zāles" sheetId="4" r:id="rId3"/>
    <sheet name="Sporta būves" sheetId="6" r:id="rId4"/>
  </sheets>
  <definedNames>
    <definedName name="_xlnm._FilterDatabase" localSheetId="0" hidden="1">'Vispārējā informācija'!$B$18:$D$40</definedName>
    <definedName name="_Toc511398701" localSheetId="0">'Vispārējā informācija'!$B$2</definedName>
    <definedName name="_Toc511398702" localSheetId="0">'Vispārējā informācija'!#REF!</definedName>
    <definedName name="_Toc511398703" localSheetId="0">'Vispārējā informācija'!$B$89</definedName>
    <definedName name="_Toc511398704" localSheetId="0">'Vispārējā informācija'!$B$90</definedName>
    <definedName name="_Toc511398705" localSheetId="0">'Vispārējā informācija'!$B$162</definedName>
    <definedName name="_Toc511398706" localSheetId="0">'Vispārējā informācija'!$B$163</definedName>
    <definedName name="_Toc511398707" localSheetId="0">'Vispārējā informācija'!$B$230</definedName>
    <definedName name="_Toc511398708" localSheetId="0">'Vispārējā informācija'!$B$231</definedName>
    <definedName name="_xlnm.Print_Area" localSheetId="1">'Publiskas ēkas'!$A$1:$I$96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2" i="2" l="1"/>
  <c r="H38" i="6" l="1"/>
  <c r="F38" i="6"/>
  <c r="H33" i="6"/>
  <c r="F33" i="6"/>
  <c r="H26" i="6"/>
  <c r="F26" i="6"/>
  <c r="H6" i="4"/>
  <c r="H7" i="4"/>
  <c r="H8" i="4"/>
  <c r="H9" i="4"/>
  <c r="H10" i="4"/>
  <c r="H11" i="4"/>
  <c r="H12" i="4"/>
  <c r="H13" i="4"/>
  <c r="H15" i="4"/>
  <c r="H16" i="4"/>
  <c r="H17" i="4"/>
  <c r="H18" i="4"/>
  <c r="H5" i="4"/>
  <c r="F4" i="4"/>
  <c r="E4" i="4"/>
  <c r="H80" i="2"/>
  <c r="F80" i="2"/>
  <c r="F14" i="4"/>
  <c r="E14" i="4"/>
  <c r="E20" i="4" l="1"/>
  <c r="D21" i="4" s="1"/>
  <c r="F20" i="4"/>
  <c r="H20" i="4" s="1"/>
  <c r="J87" i="2"/>
  <c r="J39" i="6"/>
  <c r="J81" i="2"/>
  <c r="J82" i="2"/>
  <c r="J83" i="2"/>
  <c r="J84" i="2"/>
  <c r="J85" i="2"/>
  <c r="J86" i="2"/>
  <c r="H45" i="6"/>
  <c r="J6" i="6"/>
  <c r="J7" i="6"/>
  <c r="J8" i="6"/>
  <c r="J9" i="6"/>
  <c r="J10" i="6"/>
  <c r="J11" i="6"/>
  <c r="J12" i="6"/>
  <c r="J14" i="6"/>
  <c r="J15" i="6"/>
  <c r="J16" i="6"/>
  <c r="J17" i="6"/>
  <c r="J18" i="6"/>
  <c r="J19" i="6"/>
  <c r="J20" i="6"/>
  <c r="J21" i="6"/>
  <c r="J22" i="6"/>
  <c r="J23" i="6"/>
  <c r="J24" i="6"/>
  <c r="J25" i="6"/>
  <c r="J27" i="6"/>
  <c r="J28" i="6"/>
  <c r="J29" i="6"/>
  <c r="J30" i="6"/>
  <c r="J31" i="6"/>
  <c r="J32" i="6"/>
  <c r="J34" i="6"/>
  <c r="J35" i="6"/>
  <c r="J36" i="6"/>
  <c r="J37" i="6"/>
  <c r="J40" i="6"/>
  <c r="J41" i="6"/>
  <c r="J42" i="6"/>
  <c r="J43" i="6"/>
  <c r="J44" i="6"/>
  <c r="J46" i="6"/>
  <c r="J47" i="6"/>
  <c r="J48" i="6"/>
  <c r="J49" i="6"/>
  <c r="J5" i="6"/>
  <c r="H4" i="6"/>
  <c r="F4" i="6"/>
  <c r="H13" i="6"/>
  <c r="G13" i="6"/>
  <c r="F13" i="6"/>
  <c r="F45" i="6"/>
  <c r="G20" i="4" l="1"/>
  <c r="H26" i="2"/>
  <c r="G26" i="2"/>
  <c r="F26" i="2"/>
  <c r="F49" i="2" l="1"/>
  <c r="F53" i="2" s="1"/>
  <c r="H44" i="2"/>
  <c r="F44" i="2"/>
  <c r="J52" i="2"/>
  <c r="J51" i="2"/>
  <c r="J50" i="2"/>
  <c r="G67" i="2"/>
  <c r="H67" i="2"/>
  <c r="H62" i="2"/>
  <c r="G62" i="2"/>
  <c r="J66" i="2"/>
  <c r="J65" i="2"/>
  <c r="J64" i="2"/>
  <c r="J63" i="2"/>
  <c r="F67" i="2"/>
  <c r="J59" i="2"/>
  <c r="G53" i="2"/>
  <c r="H49" i="2"/>
  <c r="H53" i="2" s="1"/>
  <c r="H33" i="2"/>
  <c r="J28" i="2"/>
  <c r="J32" i="2"/>
  <c r="H17" i="2"/>
  <c r="G17" i="2"/>
  <c r="G12" i="2"/>
  <c r="H12" i="2"/>
  <c r="F12" i="2"/>
  <c r="G6" i="2"/>
  <c r="F6" i="2"/>
  <c r="F17" i="2"/>
  <c r="G89" i="2" l="1"/>
  <c r="F33" i="2"/>
  <c r="F89" i="2" s="1"/>
  <c r="J8" i="2"/>
  <c r="J9" i="2"/>
  <c r="J10" i="2"/>
  <c r="J11" i="2"/>
  <c r="J13" i="2"/>
  <c r="J14" i="2"/>
  <c r="J15" i="2"/>
  <c r="J18" i="2"/>
  <c r="J19" i="2"/>
  <c r="J20" i="2"/>
  <c r="J21" i="2"/>
  <c r="J22" i="2"/>
  <c r="J23" i="2"/>
  <c r="J24" i="2"/>
  <c r="J25" i="2"/>
  <c r="J34" i="2"/>
  <c r="J35" i="2"/>
  <c r="J36" i="2"/>
  <c r="J37" i="2"/>
  <c r="J38" i="2"/>
  <c r="J16" i="2"/>
  <c r="J39" i="2"/>
  <c r="J40" i="2"/>
  <c r="J41" i="2"/>
  <c r="J42" i="2"/>
  <c r="J43" i="2"/>
  <c r="J27" i="2"/>
  <c r="J29" i="2"/>
  <c r="J30" i="2"/>
  <c r="J31" i="2"/>
  <c r="J45" i="2"/>
  <c r="J46" i="2"/>
  <c r="J47" i="2"/>
  <c r="J48" i="2"/>
  <c r="J54" i="2"/>
  <c r="J55" i="2"/>
  <c r="J56" i="2"/>
  <c r="J57" i="2"/>
  <c r="J58" i="2"/>
  <c r="J60" i="2"/>
  <c r="J61" i="2"/>
  <c r="J68" i="2"/>
  <c r="J69" i="2"/>
  <c r="J70" i="2"/>
  <c r="J71" i="2"/>
  <c r="J72" i="2"/>
  <c r="J73" i="2"/>
  <c r="J74" i="2"/>
  <c r="J75" i="2"/>
  <c r="J76" i="2"/>
  <c r="J77" i="2"/>
  <c r="J78" i="2"/>
  <c r="J79" i="2"/>
  <c r="J7" i="2"/>
  <c r="H6" i="2"/>
  <c r="H89" i="2" s="1"/>
  <c r="F90" i="2" l="1"/>
  <c r="J89" i="2"/>
  <c r="I89" i="2"/>
  <c r="G51" i="6"/>
  <c r="F51" i="6"/>
  <c r="H51" i="6"/>
  <c r="D52" i="6" l="1"/>
  <c r="J51" i="6"/>
  <c r="I51" i="6"/>
</calcChain>
</file>

<file path=xl/sharedStrings.xml><?xml version="1.0" encoding="utf-8"?>
<sst xmlns="http://schemas.openxmlformats.org/spreadsheetml/2006/main" count="691" uniqueCount="381">
  <si>
    <t>Atbildīgā persona</t>
  </si>
  <si>
    <t>Telpas elements</t>
  </si>
  <si>
    <t>Piezīmes</t>
  </si>
  <si>
    <t>Platums</t>
  </si>
  <si>
    <t>≥ 350 cm</t>
  </si>
  <si>
    <t>&lt; 350 ≥ 330 cm</t>
  </si>
  <si>
    <t>&lt; 330 cm</t>
  </si>
  <si>
    <t>Garums</t>
  </si>
  <si>
    <t>≥ 500 cm</t>
  </si>
  <si>
    <t>&lt; 500 ≥ 450 cm</t>
  </si>
  <si>
    <t>&lt; 450 cm</t>
  </si>
  <si>
    <t>Jā</t>
  </si>
  <si>
    <t>Nē</t>
  </si>
  <si>
    <t>&lt; 50 ≥ 100 m</t>
  </si>
  <si>
    <t>≥ 120 cm</t>
  </si>
  <si>
    <t>&lt; 120 &gt;= 100 cm</t>
  </si>
  <si>
    <t>&lt; 100 cm</t>
  </si>
  <si>
    <t>&lt; 2 &gt;= 2,5 cm</t>
  </si>
  <si>
    <t>&lt; 5 &gt;= 8 %</t>
  </si>
  <si>
    <t>Lifts</t>
  </si>
  <si>
    <t>Durvju platums</t>
  </si>
  <si>
    <t>≥ 90 cm</t>
  </si>
  <si>
    <t>&lt; 90 cm</t>
  </si>
  <si>
    <t>90-120 cm</t>
  </si>
  <si>
    <t>≥ 150 cm</t>
  </si>
  <si>
    <t>&lt; 150 cm</t>
  </si>
  <si>
    <t>&lt; 80 cm</t>
  </si>
  <si>
    <t>90 cm</t>
  </si>
  <si>
    <t>Sliekšņa augstums</t>
  </si>
  <si>
    <t>&lt;= 20 mm</t>
  </si>
  <si>
    <t>&gt;20 mm</t>
  </si>
  <si>
    <t>&lt; 150 &gt;= 130 cm</t>
  </si>
  <si>
    <t>Telpas platums</t>
  </si>
  <si>
    <t>≥ 160 cm</t>
  </si>
  <si>
    <t>Telpas garums</t>
  </si>
  <si>
    <t>≥ 220 cm</t>
  </si>
  <si>
    <t>&lt; 210 cm</t>
  </si>
  <si>
    <t>&lt; 140 cm</t>
  </si>
  <si>
    <t>≥ 80 cm</t>
  </si>
  <si>
    <t>&lt; 75 cm</t>
  </si>
  <si>
    <t>Brīva vieta zem izlietnes</t>
  </si>
  <si>
    <t>≥ 70 cm</t>
  </si>
  <si>
    <t>&lt; 65 cm</t>
  </si>
  <si>
    <t>Izlietnes augšmalas augstums</t>
  </si>
  <si>
    <t>Tualetes poda augšējās malas augstums</t>
  </si>
  <si>
    <t>45 cm</t>
  </si>
  <si>
    <t xml:space="preserve"> 45 &gt;= 50 cm</t>
  </si>
  <si>
    <t>Ēkas kadastra numurs</t>
  </si>
  <si>
    <t>Ēkas kadastra apzīmējums</t>
  </si>
  <si>
    <t>Struktūrvienības nosaukums</t>
  </si>
  <si>
    <t>Ēkas/ telpas īpašnieks vai tiesiskais valdītājs</t>
  </si>
  <si>
    <t>Tiesiskās attiecības (lietošanā/nomā)</t>
  </si>
  <si>
    <t xml:space="preserve">Faktiskā adrese </t>
  </si>
  <si>
    <t>Atbildīgās personas kontakti</t>
  </si>
  <si>
    <t>Līmeņu maiņa</t>
  </si>
  <si>
    <t>Brīvais manevrēšanas laukums poda priekšā</t>
  </si>
  <si>
    <t>Attālums no kreisās sānu sienas līdz podam</t>
  </si>
  <si>
    <t>Attālums no labās sānu sienas līdz podam</t>
  </si>
  <si>
    <t>Kontrastējošas kāpņu vai pandusu margas</t>
  </si>
  <si>
    <t>Margās iestrādāts taktils apzīmējums par esošo stāvu</t>
  </si>
  <si>
    <t xml:space="preserve">	Jā	</t>
  </si>
  <si>
    <t>Institūcijas nosaukums</t>
  </si>
  <si>
    <t>2.1.</t>
  </si>
  <si>
    <t>2.2.</t>
  </si>
  <si>
    <t>1.2.</t>
  </si>
  <si>
    <t>1.3.</t>
  </si>
  <si>
    <t>1.4.</t>
  </si>
  <si>
    <t>3.1.</t>
  </si>
  <si>
    <t>3.3.</t>
  </si>
  <si>
    <t>4.1.</t>
  </si>
  <si>
    <t>4.2.</t>
  </si>
  <si>
    <t>4.3.</t>
  </si>
  <si>
    <t>4.4.</t>
  </si>
  <si>
    <t>&lt;=50 m</t>
  </si>
  <si>
    <t>jā/nē</t>
  </si>
  <si>
    <t>Atbilstības kritēriji</t>
  </si>
  <si>
    <t xml:space="preserve">Vai ēka ir kultūrvēsturisks objekts? </t>
  </si>
  <si>
    <t>Durvju vērtne ir kontrastējošā krāsā</t>
  </si>
  <si>
    <t>6.1.</t>
  </si>
  <si>
    <t>6.2.</t>
  </si>
  <si>
    <t>6.3.</t>
  </si>
  <si>
    <t>6.4.</t>
  </si>
  <si>
    <t>Vides pieejamības pašnovērtējuma anketa</t>
  </si>
  <si>
    <t>Automašīnu stāvvieta cilvēkiem ar invaliditāti</t>
  </si>
  <si>
    <t>1.1.</t>
  </si>
  <si>
    <t>Attālums no autostāvvietas līdz ēkas ieejai</t>
  </si>
  <si>
    <t>Ir nodrošināta audiālā informācija cilvēkiem ar redzes traucējumiem</t>
  </si>
  <si>
    <t xml:space="preserve">Balss paziņojumi avārijas situācijā </t>
  </si>
  <si>
    <t>Nr.</t>
  </si>
  <si>
    <t xml:space="preserve"> ēka ir lietošanā vai nomā  
</t>
  </si>
  <si>
    <t>Norāda atbildīgās personas telefona Nr. un e-pastu</t>
  </si>
  <si>
    <t>norāda īpašnieku vai valdītāju</t>
  </si>
  <si>
    <t>Nosaukums</t>
  </si>
  <si>
    <t>1. margas augstums</t>
  </si>
  <si>
    <t>2.margas augstums</t>
  </si>
  <si>
    <t>Uzbrauktuves apmales augstums visā garumā</t>
  </si>
  <si>
    <t>10 cm</t>
  </si>
  <si>
    <t>Margas ir par 30 cm garākas nekā uzbrauktuve</t>
  </si>
  <si>
    <t>≥ 110 cm x140 cm</t>
  </si>
  <si>
    <t>&lt; 110 cm x140 cm</t>
  </si>
  <si>
    <t>Lifta durvju platums atvērtā stavoklī</t>
  </si>
  <si>
    <t>&lt;  90 cm</t>
  </si>
  <si>
    <t>Pie sienas iepretim lifta ieejai ir spogulis</t>
  </si>
  <si>
    <t>Stāvvieta apzīmēta ar vertikāli novietotu speciālu autostāvvietas apzīmējumu 1,20 m augstumā</t>
  </si>
  <si>
    <t>1.5.</t>
  </si>
  <si>
    <t>&gt; 2,5 cm</t>
  </si>
  <si>
    <t>&lt; 2 cm</t>
  </si>
  <si>
    <t>&lt; 5 %</t>
  </si>
  <si>
    <t>&lt; 10 cm</t>
  </si>
  <si>
    <t>Kontrastējošs marķējums uz pakāpieniem</t>
  </si>
  <si>
    <t xml:space="preserve">Telpās ir izveidotas indukcijas cilpas 	cilvēkiem ar dzirdes traucējumiem	</t>
  </si>
  <si>
    <t>145 - 160 cm</t>
  </si>
  <si>
    <t>80-85 cm</t>
  </si>
  <si>
    <t>&gt; 90 cm</t>
  </si>
  <si>
    <t>&gt; 50 cm</t>
  </si>
  <si>
    <t>Skaidrojums</t>
  </si>
  <si>
    <r>
      <t>Anketu aizpilda par katru struktūrvienību (</t>
    </r>
    <r>
      <rPr>
        <i/>
        <sz val="8"/>
        <color rgb="FFFF0000"/>
        <rFont val="Arial"/>
        <family val="2"/>
        <charset val="186"/>
      </rPr>
      <t>filiāli, nodaļu, utml.)</t>
    </r>
    <r>
      <rPr>
        <i/>
        <sz val="8"/>
        <color theme="1"/>
        <rFont val="Arial"/>
        <family val="2"/>
        <charset val="186"/>
      </rPr>
      <t xml:space="preserve"> vai objektu, kurā tiek veikts vides pieejamības pašnovērtējums</t>
    </r>
  </si>
  <si>
    <t>Uzbrauktuves platums</t>
  </si>
  <si>
    <t>Uzbrauktuves slīpums</t>
  </si>
  <si>
    <t>Pie ieejas ir zvans vai domofons saziņai ar personālu</t>
  </si>
  <si>
    <t>Pieejamība cilvēkiem ar redzes, dzirdes un garīga rakstura traucējumiem</t>
  </si>
  <si>
    <t>Pieejams</t>
  </si>
  <si>
    <t>Daļēji pieejams</t>
  </si>
  <si>
    <t>Nepieejams</t>
  </si>
  <si>
    <t>Atbalsta rokturi pie poda</t>
  </si>
  <si>
    <t>Apzīmējumi vai norādes par pieejamās tualetes atrašanās vietu</t>
  </si>
  <si>
    <t>2.3.</t>
  </si>
  <si>
    <t>Celiņš ir ar līdzenu, cietu virsmu</t>
  </si>
  <si>
    <t>Līdz ēkas ieejai ved vadulu sistēma (taktilais/reljefa bruģis  vai kontrasta līnijas)</t>
  </si>
  <si>
    <t>Ēkas vides pieejamības novērtējums (%)</t>
  </si>
  <si>
    <t>Drošība, evakuācijas ceļu piemērotība cilvēkiem ar invaliditāti</t>
  </si>
  <si>
    <t>Pieejams %</t>
  </si>
  <si>
    <t>Daļēji pieejams  %</t>
  </si>
  <si>
    <t>Nepieejams %</t>
  </si>
  <si>
    <t>* aizpildīšanas laukos atbilstošo atzīmē ar "1", pelēkajos laukos iestrādātā formula automātiski veic rezultāta aprēķinu %</t>
  </si>
  <si>
    <t>3.4.</t>
  </si>
  <si>
    <t>Ēkai ir viens stāvs un lifts nav nepieciešams</t>
  </si>
  <si>
    <t>7 - 6 - ēka ir daļēji pieejama</t>
  </si>
  <si>
    <t>5 - 0 - ēka ir nepieejama</t>
  </si>
  <si>
    <t>5.1.</t>
  </si>
  <si>
    <t>5.2.</t>
  </si>
  <si>
    <t>5.3.</t>
  </si>
  <si>
    <t>5.4.</t>
  </si>
  <si>
    <t>5.5.</t>
  </si>
  <si>
    <t>5.6.</t>
  </si>
  <si>
    <t>5.7.</t>
  </si>
  <si>
    <t>5.8.</t>
  </si>
  <si>
    <t>5.9.</t>
  </si>
  <si>
    <t>5.10.</t>
  </si>
  <si>
    <t>Ja šajā jautājumā atbilde  ir "Nē", uz jautājumiem 1.2.-1.5. nav jāatbild</t>
  </si>
  <si>
    <t>Skaidrojums aizpildīšanai</t>
  </si>
  <si>
    <t>3.2.</t>
  </si>
  <si>
    <t>3.5.</t>
  </si>
  <si>
    <t>3.6.</t>
  </si>
  <si>
    <t>3.7.</t>
  </si>
  <si>
    <t>3.8.</t>
  </si>
  <si>
    <t>2.4.</t>
  </si>
  <si>
    <t>4.5.</t>
  </si>
  <si>
    <t>4.6.</t>
  </si>
  <si>
    <t>7.1.</t>
  </si>
  <si>
    <t>7.2.</t>
  </si>
  <si>
    <t>8.1.</t>
  </si>
  <si>
    <t>8.2.</t>
  </si>
  <si>
    <t>8.3.</t>
  </si>
  <si>
    <t>8.4.</t>
  </si>
  <si>
    <t>8.5.</t>
  </si>
  <si>
    <t>8.6.</t>
  </si>
  <si>
    <t>8.7.</t>
  </si>
  <si>
    <t>8.9.</t>
  </si>
  <si>
    <t>8.10.</t>
  </si>
  <si>
    <t>8.11.</t>
  </si>
  <si>
    <t>8.12.</t>
  </si>
  <si>
    <t>Trauksmes poga tualetē</t>
  </si>
  <si>
    <t xml:space="preserve">Pieejams </t>
  </si>
  <si>
    <t xml:space="preserve"> Daļēji pieejams </t>
  </si>
  <si>
    <t xml:space="preserve">Nepieejams </t>
  </si>
  <si>
    <t>Lifta kabīnē nodrošināta audio informācija par lifta darbību (stāvs, kurā lifts atrodas, braukšanas virziens)</t>
  </si>
  <si>
    <t xml:space="preserve">Pie ēkas ir izveidota autostāvvieta cilvēkiem ar invaliditāti </t>
  </si>
  <si>
    <t>Informācija par ēku</t>
  </si>
  <si>
    <t>Norāda institūcijas adresi</t>
  </si>
  <si>
    <t xml:space="preserve">Pacēlājs </t>
  </si>
  <si>
    <t xml:space="preserve">Pārvietošanās starp stāviem </t>
  </si>
  <si>
    <t xml:space="preserve">Ēkā ir kāpurķēžu pacēlājs </t>
  </si>
  <si>
    <t>Ēkai ir viens stāvs vai lifts, pacēlājs nav nepieciešams</t>
  </si>
  <si>
    <t>Ietves un celiņi (līdz ēkas galvenajai ieejai)</t>
  </si>
  <si>
    <t>Durvju  atvēršanas slodze nav lielāka par 2 kg</t>
  </si>
  <si>
    <t xml:space="preserve">Jā </t>
  </si>
  <si>
    <t xml:space="preserve">Abpus ieejas durvīm ir brīvs
manevrēšanas laukums 1,5 m diametrā. </t>
  </si>
  <si>
    <t>Spoguļsienas un stikla durvis  ir marķētas ar 0.1 m platu kontrasta joslu 1,60 m, 1,40 m un 0,35 m augstumā</t>
  </si>
  <si>
    <t xml:space="preserve">Ēkai ir vairāki stāvi, bet nav lifta </t>
  </si>
  <si>
    <t>Lifta vadības paneļa augstums no grīdas</t>
  </si>
  <si>
    <t>Ja ēkai nav spoguļsienas un stikla durvis, uz jautājumu 6.4. nav jāatbild</t>
  </si>
  <si>
    <t>7.4.1.</t>
  </si>
  <si>
    <t>7.4.2.</t>
  </si>
  <si>
    <t>7.4.3.</t>
  </si>
  <si>
    <t>Lifta pogām ir apzīmējums  Braila rakstā vai taktilā veidā</t>
  </si>
  <si>
    <t>Lifta izmēri 1100 mm x
1400 mm, iekšējais laukums 1,54cm2</t>
  </si>
  <si>
    <t>Uzstādīto taktilo zīmju augstums no grīdas līmeņa</t>
  </si>
  <si>
    <t xml:space="preserve">Durvis atveras automātiski, tām nav sliekšņu un tās ir platākas  par 90 cm </t>
  </si>
  <si>
    <t>Uzbrauktuve pie galvenās ieejas ēkā (cilvēkiem ar kustību traucējumiem)</t>
  </si>
  <si>
    <t>Ir informatīvas piktogrammas (apzīmējumi)</t>
  </si>
  <si>
    <t>Lifta glābšanas dienesta izsaukšanas
tālrunim ir iespēja saņemt un nosūtīt
īsziņu, kā arī tam jāatbild īsziņas formā, ka palīdzība ir ceļā vai šādam paziņojumam jāparādās liftā</t>
  </si>
  <si>
    <t>Manevrēšanas laukuma pirms lifta izmērs</t>
  </si>
  <si>
    <t>&gt;120 cm</t>
  </si>
  <si>
    <t>Ēkā ir vertikālais vai/un diagonālais pacēlājs ar kuru ir sasniedzami visi stāvi</t>
  </si>
  <si>
    <t>8.8.</t>
  </si>
  <si>
    <t>Kontroles pārbaude: skaitlim ir jābūt 100</t>
  </si>
  <si>
    <t xml:space="preserve"> &gt; 160 cm</t>
  </si>
  <si>
    <t>&gt; 150 cm</t>
  </si>
  <si>
    <t xml:space="preserve"> &gt; 210 cm</t>
  </si>
  <si>
    <t xml:space="preserve"> &gt; 140 cm</t>
  </si>
  <si>
    <t>&gt; 80 cm</t>
  </si>
  <si>
    <t xml:space="preserve"> &gt; 75 cm</t>
  </si>
  <si>
    <t xml:space="preserve"> &gt; 65 cm</t>
  </si>
  <si>
    <t xml:space="preserve"> &gt; 90 cm</t>
  </si>
  <si>
    <t>Durvis (galvenā ieeja ēkā vai alternatīva ieeja)</t>
  </si>
  <si>
    <t>N.p.k.</t>
  </si>
  <si>
    <t>Publisku pasākumu zāles pieejamības novērtējums</t>
  </si>
  <si>
    <t>70 cm</t>
  </si>
  <si>
    <t>90 -93 cm</t>
  </si>
  <si>
    <t>70-73 cm</t>
  </si>
  <si>
    <t xml:space="preserve">     &gt;  80 cm</t>
  </si>
  <si>
    <t xml:space="preserve"> &gt; 100 cm</t>
  </si>
  <si>
    <t>Ēkā ir vertikālais vai/un diagonālais pacēlājs ar kuru ir sasniedzams tikai pirmais stāvs, kur notiek klientu pieņemšana</t>
  </si>
  <si>
    <t>Ēkā ir lifts</t>
  </si>
  <si>
    <t>7.4.4.</t>
  </si>
  <si>
    <t>Novērtējums* (atzīmējiet atbilsošajā laukā "1")</t>
  </si>
  <si>
    <t>Pakāpieni un līmeņu maiņas ir marķētas</t>
  </si>
  <si>
    <t>Galvenā ieeja ir bez šķēršliem (nav sliekšņi, nav kāpnes, uzbrauktuve nav nepieciešama)</t>
  </si>
  <si>
    <t>Ja uzbrauktuves garums pārsniedz 10 metrus, ir atpūtas starplaukumi</t>
  </si>
  <si>
    <t>Margas sniedzas 30 cm pāri pirmajam un pēdējam pakāpienam</t>
  </si>
  <si>
    <t>Norādēm (piemēram, kabinetu vai telpu numuriem u.c.) ir taktila virsma</t>
  </si>
  <si>
    <t>Evakuācijas ceļi ir marķēti un apzīmēti tā, lai būtu saprotami visiem apmeklētājiem, tostarp tiem, kuriem var būt grūtības ar lasītprasmi, bērniem un citā valodā runājošiem</t>
  </si>
  <si>
    <t>Tualete, kas ir pielāgota cilvēkiem ar invaliditāti (novērtējiet vienu, kas ir sasniedzama no visiem stāviem)</t>
  </si>
  <si>
    <t>Ēkā nav ievērotas vai ievērotas nelielā apjomā vides un informācijas pieejamības prasības, nav nodrošināta vides pieejamība personām ar funkcionēšanas traucējumiem. Personām ar funkcionāliem traucējumiem, vecāka gadagājuma cilvēkiem un cilvēkiem ar maziem bērniem bez citu cilvēku palīdzības iekļūšana ēkā un pārvietošanās tajā ir apgrūtināta vai pat neiespējama.
Lai  cilvēki ar invaliditāti piekļūtu  informācijai, pakalpojumiem, darba tirgum, kā arī lai veicinātu cilvēku ar invaliditāti vienlīdzīgas iespējas un sociālo iekļaušanu, ēkā ir nepieciešams veikt būtiskus vides un informācijas pieejamības uzlabošanas pasākumus, vai jāapsver iespēja izmantot citu ēku pakalpojumu sniegšanai iedzīvotājiem.</t>
  </si>
  <si>
    <t>Ja šajā jautājumā atbilde ir "Jā", uz jautājumiem 3.2.-3.8. nav jāatbild</t>
  </si>
  <si>
    <t>Norāda personas, kas veic vides pieejamības pašnovērtējumu, vārdu, uzvādu un amatu</t>
  </si>
  <si>
    <t>vides pieejamības koeficients**</t>
  </si>
  <si>
    <t xml:space="preserve">**vides pieejamības koeficients </t>
  </si>
  <si>
    <t>10 - 8 - ēka ir pieejama</t>
  </si>
  <si>
    <t xml:space="preserve">Ēkā  ir nodrošināta vides un informācijas pieejamība tikai vienai vai divām cilvēku  funkcionālo traucējumu grupām, piemēram, tikai cilvēkiem ar kustību traucējumiem vai tikai cilvēkiem ar redzes traucējumiem vai nepilnīgi nodrošināta visām funkcionālo traucējumu grupām. 
Ēkā ir nepieciešams veikt vides un informācijas pieejamības uzlabošanas pasākumus, lai  nodrošinātu cilvēku ar invaliditāti piekļuvi informācijai, pakalpojumiem, darba tirgum, kā arī lai veicinātu mērķa grupas vienlīdzīgas iespējas un sociālo iekļaušanu. </t>
  </si>
  <si>
    <t>Cilvēkam riteņkrēslā ir iespējams patstāvīgi iekļūt pasākumu zālē (nav sliekšņi, ir panduss)</t>
  </si>
  <si>
    <t>Sēdvietu numuri vizuāli kontrastē un ir taktili vai Braila rakstā</t>
  </si>
  <si>
    <t>Telpā ir  ierīkota indukcijas cilpa cilvēkiem ar dzirdes traucējumiem</t>
  </si>
  <si>
    <t xml:space="preserve">Ēkā ir nodrošināta vides un informācijas pieejamība cilvēkiem ar dažāda  veida funkcionāliem traucējumiem: 
- cilvēkiem  ar kustību traucējumiem; 
- cilvēkiem  ar redzes traucējumiem; 
- cilvēkiem ar dzirdes traucējumiem;
- cilvēkiem ar garīga rakstura traucējumiem. 
Iestādē īstenoto vides un informācijas pieejamības uzlabošanas pasākumu rezultātā uzlabojusies personu ar invaliditāti situācija kopumā, tostarp ir veicināta šo personu piekļuve informācijai, pakalpojumiem, darba tirgum un veicina mērķa grupas vienlīdzīgas iespējas un sociālo iekļaušanu. Ēkā tiek ievērotas ne tikai būvnormatīvos noteiktās prasības attiecībā uz vides un informācijas pieejamību, bet arī  ieviesti un ievēroti labās prakses piemēri. </t>
  </si>
  <si>
    <t xml:space="preserve"> Institucionālā sektora klasifikācija*</t>
  </si>
  <si>
    <t>* institucionālā sektora klasifikācija</t>
  </si>
  <si>
    <t>Kultūras iestādes</t>
  </si>
  <si>
    <t>Sporta ēkas un būves</t>
  </si>
  <si>
    <t>Latvijas Ģeotelpiskās informācijas aģentūra, 
Kara muzejs, 
Valsts aizsardzības militāro objektu un iepirkumu centrs, 
Zemessardze, 
Nacionālie bruņotie spēki, 
Jaunsardze</t>
  </si>
  <si>
    <t>Finanšu ministrijas padotības iestādes</t>
  </si>
  <si>
    <t>Izglītības un zinātnes ministrijas padotības iestādes</t>
  </si>
  <si>
    <t>Kultūras ministrijas pārraudzībā esaošās iestādes un kapitālsabiedrības</t>
  </si>
  <si>
    <t>Latvijas Nacionālais arhīvs, Nacionālā kultūras mantojuma pārvalde
Nacionālais Kino centrs, Latvijas Nacionālais kultūras centrs
Kultūras informācijas sistēmu centrs, muzeji, izglītības iestādes, māklsas un mūzikas skolas,  teātri, cirks, koncertzāles</t>
  </si>
  <si>
    <t>Labklājības ministrijas pārraudzībā esošās iestādes un kapiltāsabiedrības</t>
  </si>
  <si>
    <t>Vides aizsardzības un reģionālās attīstības ministrijas pārraudzībā esošās iestādes un kapitālsabiedrības</t>
  </si>
  <si>
    <t>Valsts vides dienests, Vides pārraudzības valsts birojs, Dabas aizsardzības pārvalde, Latvijas Dabas muzejs, "Nacionālais botāniskais dārzs", Valsts reģionālās attīstības aģentūra, 	
Latvijas Vides, ģeoloģijas un meteoroloģijas centrs, Vides investīciju fonds, VAS ''Elektroniskie sakari''</t>
  </si>
  <si>
    <t xml:space="preserve">Valsts sociālās apdrošināšanas aģentūra, Valsts darba inspekcija, 
Nodarbinātības valsts aģentūra, 
Sociālās integrācijas valsts aģentūra, Veselības un darbspēju ekspertīzes ārstu valsts komisija, Valsts bērnu tiesību aizsardzības inspekcija, VSIA “Šampētera nams”, Valsts sociālās aprūpes centri </t>
  </si>
  <si>
    <t xml:space="preserve">Satiksmes ministrijas pārraudzībās esošās iestādes un kapitālsabiedrības </t>
  </si>
  <si>
    <t xml:space="preserve">Transporta nelaimes gadījumu un incidentu izmeklēšanas birojs 
Valsts dzelzceļa tehniskā inspekcija 
Valsts dzelzceļa administrācija 
VA Civilās aviācijas aģentūra
VAS "Ceļu satiksmes drošības direkcija"
VAS "Latvijas Autoceļu uzturētājs"
VAS "Latvijas dzelzceļš" 
VAS "Latvijas Gaisa satiksme"
VAS "Latvijas Jūras administrācija"
VAS "Latvijas Pasts"
VAS "Latvijas Valsts ceļi"
VAS "Latvijas Valsts radio un televīzijas centrs"
VAS "Starptautiskā lidosta "Rīga""
AS "Pasažieru vilciens" 
VSIA "Autotransporta direkcija"
SIA „Eiropas dzelzceļa līnijas” 
AS “Ventas osta” </t>
  </si>
  <si>
    <t xml:space="preserve">Tieslietu ministrijas pārraudzībā esošās iestādes </t>
  </si>
  <si>
    <t xml:space="preserve">Datu valsts inspekcija, Uzņēmumu reģistrs, Maksātnespējas kontroles dienests, Valsts zemes dienests, Valsts tiesu ekspertīžu birojs, Ieslodzījuma vietu pārvalde, Patentu valde, Valsts probācijas dienests, Valsts valodas centrs, Tiesu administrācija, Juridiskās palīdzības administrācija, Uzturlīdzekļu garantiju fonda administrācija, Tiesu namu aģentūra, Latvijas Vēstnesis  </t>
  </si>
  <si>
    <r>
      <t xml:space="preserve">Nacionālais veselības dienests
Slimību profilakses un kontroles centrs
Veselības inspekcija
Neatliekamās medicīniskās palīdzības dienests
Zāļu valsts aģentūra
Valsts asinsdonoru centrs
Valsts tiesu medicīnas ekspertīzes centrs
Latvijas Antidopinga birojs
Paula Stradiņa Medicīnas vēstures muzejs
Rīgas Stradiņa universitāte
</t>
    </r>
    <r>
      <rPr>
        <sz val="9"/>
        <color rgb="FFFF0000"/>
        <rFont val="Arial"/>
        <family val="2"/>
        <charset val="186"/>
      </rPr>
      <t>Kapitālsabiedrības:</t>
    </r>
    <r>
      <rPr>
        <sz val="9"/>
        <color theme="1"/>
        <rFont val="Arial"/>
        <family val="2"/>
        <charset val="186"/>
      </rPr>
      <t xml:space="preserve">
Paula Stradiņa Klīniskā universitātes slimnīca
Rīgas Austrumu klīniskā universitātes slimnīca
Bērnu klīniskā universitātes slimnīca
Traumatoloģijas un ortopēdijas slimnīca
Rīgas psihiatrijas un narkoloģijas centrs
Nacionālais rehabilitācijas centrs "Vaivari" 
Piejūras slimnīca
Slimnīca "Ģintermuiža" 
Daugavpils psihoneiroloģiskā slimnīca
Strenču psihoneiroloģiskā slimnīca
Bērnu psihoneiroloģiskā slimnīca "Ainaži" 
Aknīstes psihoneiroloģiskā slimnīca
Lielstraupes pils
Ludzas medicīnas centrs</t>
    </r>
  </si>
  <si>
    <t>Zemkopības ministrijas pārraudzībā esošās iestādes</t>
  </si>
  <si>
    <t>Iekšlietu ministrijas pārraudzībā esošās iestādes</t>
  </si>
  <si>
    <t>Aizsardzības ministrijas pārraudzībā esošās  iestādes</t>
  </si>
  <si>
    <t xml:space="preserve">Ekonomikas ministrijas pārraudzībā esošās iestādes un kapitālsabiedrības </t>
  </si>
  <si>
    <t xml:space="preserve">
Valsts meža dienests	
Lauksaimniecības datu centrs	
Lauku atbalsta dienests	
Pārtikas un veterinārais dienests	
Valsts augu aizsardzības dienests	
Valsts tehniskās uzraudzības aģentūra
Zemkopības ministrijas Klientu apkalpošanas centri (KAC)	</t>
  </si>
  <si>
    <t xml:space="preserve">Latvijas Investīciju un attīstības aģentūra
Centrālā statistikas pārvalde
Konkurences padome
Patērētāju tiesību aizsardzības centrs, 
Būvniecības valsts kontroles birojs
Valsts aģentūra “Latvijas Nacionālais akreditācijas birojs” 
AS "Attīstības finanšu institūcija Altum" 
AS “Publisko aktīvu pārvaldītājs Possessor”, AS "Latvenergo", SIA "Latvijas Nacionālais metroloģijas centrs", 
AS "Latvijas Gāze", AS „Rīgas Siltums”, Sabiedrība ar ierobežotu atbildību “Latvijas standarts”  </t>
  </si>
  <si>
    <t xml:space="preserve">Valsts kase
Centrālā finanšu un līgumu aģentūra
Valsts ieņēmumu dienests
Izložu un azartspēļu uzraudzības inspekcija
Iepirkumu uzraudzības birojs
Akciju sabiedrība "Attīstības finanšu institūcija Altum"
Valsts akciju sabiedrība "Latvijas Loto"
Valsts akciju sabiedrība "Valsts nekustamie īpašumi"
Valsts SIA "Latvijas proves birojs"
Akciju sabiedrība "Augstsprieguma tīkls"
 </t>
  </si>
  <si>
    <t>Ārlietu ministrijas pārraudzībā esošās  iestādes</t>
  </si>
  <si>
    <t xml:space="preserve"> "Latvijas institūts"</t>
  </si>
  <si>
    <t>augstskolas, koledžas, profesionālās izglītības iestādes un VSIA, institūti, zinātniskās pētniecības iestādes un laboratorijas
Valsts izglītības satura centrs 
Izglītības kvalitātes valsts dienests 
Valsts izglītības attīstības aģentūra 
Studiju un zinātnes administrācija 
Latviešu valodas aģentūra 
Latvijas Zinātnes padome
Latvijas Zinātņu akadēmija 
Jaunatnes starptautisko programmu aģentūra 
Latvijas Sporta muzejs 
Sociālās korekcijas izglītības iestāde "Naukšēni"
Murjāņu sporta ģimnāzija</t>
  </si>
  <si>
    <t xml:space="preserve">Pilsonības un migrācijas lietu pārvalde, Iekšējās drošības birojs, Valsts ugunsdzēsības un glābšanas dienests, Valsts drošības dienests,Valsts policija, 
Valsts ugunsdzēsības un glābšanas dienests, 	
Nodrošinājuma valsts aģentūra, Iekšlietu ministrijas Informācijas centrs, Iekšlietu ministrijas veselības un sporta centrs </t>
  </si>
  <si>
    <t>Veselības ministrijas pārraudzībā esošās iestādes un kapitālsabiedrības</t>
  </si>
  <si>
    <t>Izglītības iestādes</t>
  </si>
  <si>
    <t>Informācijas centri un klientu apkalpošana centri</t>
  </si>
  <si>
    <t>Iestādes, kas sniedz sociālos pakalpojumus</t>
  </si>
  <si>
    <t>Veselības aprūpes iestādes (pašvaldību un kapitālsabiedrības)</t>
  </si>
  <si>
    <t>Pašvaldības policijas ēkas</t>
  </si>
  <si>
    <t>Pašvaldību pārvaldes iestādes</t>
  </si>
  <si>
    <t>muzeji, koncertzāles, bibliotēkas, arhīvi, teātri, kinoteātri, koncertzāles, tautas nami, klubi, kulta būves, muzeji, galerijas, kultūras centri</t>
  </si>
  <si>
    <t xml:space="preserve">pirmsskolas izglītības iestādes,  pamatizglītības iestādes, vispārējās izglītības iestādes, profesionālās ievirzes izglītības iestādes,  interešu izglītības iestādes, mūzikas un mākslas skolas, sporta skolas,koledžas, izglītības kompetenču centri </t>
  </si>
  <si>
    <t>slimnīcas, veselības veicināšanas centri</t>
  </si>
  <si>
    <t>pašvaldības policijas ieirkņi</t>
  </si>
  <si>
    <t>tūrisma attīstības un informācijas aģentūras, vienotie klientu apkalpošanas centri</t>
  </si>
  <si>
    <t>Sporta būves pieejamības novērtējums</t>
  </si>
  <si>
    <t>Cilvēkam riteņkrēslā ir iespējams patstāvīgi iekļūt sporta zālē/stadionā (nav sliekšņi, ir panduss)</t>
  </si>
  <si>
    <t>Cilvēkam riteņkrēsla ir iespējams patstāvīgi nodarboties ar sportu</t>
  </si>
  <si>
    <t>Dušas telpas, kas ir pieejamas cilvēkiem ar invaliditāti</t>
  </si>
  <si>
    <t>Dušas telpa aprīkota ar nolaižamu sēdekli
0,50 m augstumā no grīdas, vēlams ar
paceļamiem roku balstiem</t>
  </si>
  <si>
    <t>Dušas telpā jir brīvs manevrēšanas
laukums 1,5 m diametrā</t>
  </si>
  <si>
    <t>Dušas kabīne aprīkota ar horizontāliem
rokturiem 0,9 m augstumā un vertikālu
rokturi 0,9–1,6m augstumā</t>
  </si>
  <si>
    <t>Cilvēks riteņkrēslā var aizsniegt
dvieļus un ziepes - dvieļu turētājs
ir 1,0–1,2 m augstumā</t>
  </si>
  <si>
    <t>Sliekšņa augstums ir ne vairāk kā 20 mm</t>
  </si>
  <si>
    <t>Dušas telpu  platums un garums ir 1,80 m</t>
  </si>
  <si>
    <t>Durvju platums ir vairāk kā 1,20 m</t>
  </si>
  <si>
    <t>Pārvietošanās zona (gaiteņi, uzbrauktuves u.c.) ir virāk kā 1,25 m</t>
  </si>
  <si>
    <t>Sporta būvē ir paredzētas skatītāju vietas cilvēkiem riteņkrēslos</t>
  </si>
  <si>
    <t>Peldbaseins ir piemērots cilvēkiem ar invaliditāti</t>
  </si>
  <si>
    <t>Uzbrauktuve peldbaseinā nepārsniedz
 1:20 (5%) slīpumu</t>
  </si>
  <si>
    <t>Apkārt peldbaseinam, izveidota vadulu sistēma, kas izteikti kontrastē ar apkārtējo vidi</t>
  </si>
  <si>
    <t>Skatītāju sēdvietu numuri vizuāli kontrastē un ir taktili vai Braila rakstā</t>
  </si>
  <si>
    <t xml:space="preserve">stadioni, peldbaseini, arēnas, sporta servisa centri 	
</t>
  </si>
  <si>
    <t>Pozīcija</t>
  </si>
  <si>
    <t>pašvaldību un novadu domju administrācijas ēkas, bāriņtiesas, izglītības pārvaldes, sporta pārvaldes, labklājības pārvaldes (departamenti), izpilddirekcijas  u.c. pārvaldes ēkas</t>
  </si>
  <si>
    <r>
      <t>Visas ministrijas, Valsts kanceleja,  Latvijas Republikas Prokuratūra, Latvijas Republikas Valsts kontrole,</t>
    </r>
    <r>
      <rPr>
        <sz val="9"/>
        <rFont val="Arial"/>
        <family val="2"/>
        <charset val="186"/>
      </rPr>
      <t xml:space="preserve"> Latvijas Republikas Tiesībsargs</t>
    </r>
    <r>
      <rPr>
        <sz val="9"/>
        <color theme="1"/>
        <rFont val="Arial"/>
        <family val="2"/>
        <charset val="186"/>
      </rPr>
      <t>, Korupcijas novēršanas un apkarošanas birojs, Latvijas republikas Saeima, Ministru kabinets, Latvijas Valsts prezidenta kanceleja</t>
    </r>
  </si>
  <si>
    <t xml:space="preserve">sociālie dienesti, sociālo pakalpojumu centri bērniem un jauniešiem, dienas centri, sociālās rehabilitācijas centri, sociālās aprūpes iestādes u.c.
</t>
  </si>
  <si>
    <r>
      <t xml:space="preserve">* </t>
    </r>
    <r>
      <rPr>
        <i/>
        <sz val="9"/>
        <color theme="1"/>
        <rFont val="Arial"/>
        <family val="2"/>
        <charset val="186"/>
      </rPr>
      <t xml:space="preserve">Izvēlieties atbilstošu klasifikācijas numuru no tabulas zemāk </t>
    </r>
    <r>
      <rPr>
        <sz val="9"/>
        <color theme="1"/>
        <rFont val="Arial"/>
        <family val="2"/>
        <charset val="186"/>
      </rPr>
      <t>( no 1 līdz 15.7)</t>
    </r>
  </si>
  <si>
    <t xml:space="preserve">Valsts pārvaldes institūcijas </t>
  </si>
  <si>
    <t>Būvē ir izvietotas piktogrammas un apzīmējumi</t>
  </si>
  <si>
    <t xml:space="preserve">Ēkā ir paredzēta dušas telpa </t>
  </si>
  <si>
    <t>9.1.</t>
  </si>
  <si>
    <t>9.2.</t>
  </si>
  <si>
    <t>9.3.</t>
  </si>
  <si>
    <t>9.5.</t>
  </si>
  <si>
    <t>Dušas telpas, kas ir pieejamas cilvēkiem ar invaliditāti (novērtējiet vienu, kas ir sasniedzama no visiem stāviem)</t>
  </si>
  <si>
    <t>1.6.</t>
  </si>
  <si>
    <t>1.7.</t>
  </si>
  <si>
    <t>1.8.</t>
  </si>
  <si>
    <t>2.5.</t>
  </si>
  <si>
    <t>2.6.</t>
  </si>
  <si>
    <t>2.7.</t>
  </si>
  <si>
    <t>2.8.</t>
  </si>
  <si>
    <t>2.9.</t>
  </si>
  <si>
    <t>2.10.</t>
  </si>
  <si>
    <t>2.11.</t>
  </si>
  <si>
    <t>2.12.</t>
  </si>
  <si>
    <t>Vispārīgi pieejamības kritēriji</t>
  </si>
  <si>
    <t>Dalēji pieejams</t>
  </si>
  <si>
    <t>10-8 - zāle ir pieejama</t>
  </si>
  <si>
    <t>5 - 0 - zāle ir nepieejama</t>
  </si>
  <si>
    <t xml:space="preserve">Sporta būvē  ir nodrošināta vides un informācijas pieejamība cilvēkiem ar dažāda  veida funkcionēšanas traucējumiem: 
- cilvēkiem  ar kustību traucējumiem; 
- cilvēkiem  ar redzes traucējumiem; 
- cilvēkiem ar dzirdes traucējumiem;
- cilvēkiem ar garīga rakstura traucējumiem. 
Cilvēki ar dažādiem funkcionāliem traucējumiem var piedalīties sporta pasākumos un aktivitātēs gan kā skatītāji, gan patstāvīgi nodarboties ar sportu, jo sporta zāle/stadions/peldbaseins  ir pieejami. Iestādē īstenoto vides un informācijas pieejamības uzlabošanas pasākumu rezultātā veicināta personu ar invaliditāti situācija kopumā, tostarp ir veicinātas šo personu vienlīdzīgas iespējas un sociālā iekļaušana. Būvē tiek ievērotas ne tikai būvnormatīvos noteiktās prasības attiecībā uz publisku ēku vides pieejamību, bet arī ieviesti un ievēroti labās prakses piemēri. </t>
  </si>
  <si>
    <t>Telpa aprikota ar palīdzības pogām
0,15 m un 0,9 m augstumā no
grīdas līmeņa</t>
  </si>
  <si>
    <t>Sporta būvē ir peldbaseins</t>
  </si>
  <si>
    <t>Telpās ir ierīkota indukcijas cilpa cilvēkiem ar dzirdes traucējumiem</t>
  </si>
  <si>
    <t>9.7.</t>
  </si>
  <si>
    <t>Ja šajā jautājumā atbilde ir "Nē", uz jautājumiem 9.2.-9.7. nav jāatbild</t>
  </si>
  <si>
    <t>7.4.</t>
  </si>
  <si>
    <t>7.4.5.</t>
  </si>
  <si>
    <t>7.4.6.</t>
  </si>
  <si>
    <t>7.4.7.</t>
  </si>
  <si>
    <t>7.4.8.</t>
  </si>
  <si>
    <t>7.5.1.</t>
  </si>
  <si>
    <t>7.5.2.</t>
  </si>
  <si>
    <t>7.5.3.</t>
  </si>
  <si>
    <t>7.5.4.</t>
  </si>
  <si>
    <t xml:space="preserve">7.5. </t>
  </si>
  <si>
    <t xml:space="preserve">Ir pieejams speciāls sporta inventārs cilvēkiem ar invaliditati
</t>
  </si>
  <si>
    <t xml:space="preserve">Predzēta vieta inventāra glabāšanai (speciāli, funkcionāli plaukti vai liela platība)
</t>
  </si>
  <si>
    <t>Margas, kuras paredzētas iekāpšanai
baseinā, ir kontrastējošā krāsājumā</t>
  </si>
  <si>
    <t>Ja tiek izmantots pacēlājs, lai cilvēkus
ielaistu ūdenī, tasir aprīkots ar
margām</t>
  </si>
  <si>
    <t>Ir nodrošināta iespēja cilvēkiem ar
kustību traucējumiem patstāvīgi iekļūt
peldbaseinā, izmantojot uzbrauktuvi, liftu
vai citas palīgierīces</t>
  </si>
  <si>
    <t>Gaismas brīdinājuma signāli avārijas situācijā</t>
  </si>
  <si>
    <t>Telpa ir aprīkota ar palīdzības pogām
0,15 m un 0,9 m augstumā no
grīdas līmeņa</t>
  </si>
  <si>
    <t>Sporta būvē nav nodrošināta iespēja cilvēkiem ar invaliditāti patstāvīgi iekļūt ēkā un nodarboties ar sportu vai piedalīties kā skatītājam. Cilvēkiem ar funkcionāliem traucējumiem, vecāka gadagājuma cilvēkiem un cilvēkiem ar maziem bērniem bez citu cilvēku palīdzības iekļūšana sporta būvē un pārvietošanās tajā ir apgrūtināta vai pat neiespējama. 
Lai  cilvēki ar invaliditāti varētu vienlīdzīgi ar citiem piedalīties sporta pasākumos un aktivitātēs, kā arī lai veicinātu mērķa grupas vienlīdzīgas iespējas un sociālo iekļaušanu, ēkā ir nepieciešams veikt būtiskus vides un informācijas pieejamības uzlabošanas pasākumus.</t>
  </si>
  <si>
    <t xml:space="preserve">Sporta būvē  ir nodrošināta vides un informācijas pieejamība daļēji, piemēram, tikai vienai vai divām cilvēku  funkcionālo traucējumu grupām, piemēram, tikai cilvēkiem ar kustību traucējumiem vai tikai cilvēkiem ar redzes traucējumiem vai nepilnīgi nodrošināta visām funkcionālo traucējumu grupām. 
Ēkā ir nepieciešams veikt vides un informācijas pieejamības uzlabošanas pasākumus, lai  nodrošinātu cilvēku ar invaliditāti piekļuvi sporta aktivitātēm, kā arī lai veicinātu mērķa grupas vienlīdzīgas iespējas un sociālo iekļaušanu. </t>
  </si>
  <si>
    <t>Cilvēkam riteņkrēsla ir iespējams patstāvīgi nokļūt uz skatuves (ir lifts/ pacēlājs/ panduss)</t>
  </si>
  <si>
    <t>3 % vietu no kopējā vietu skaita pielāgotas personām ar kustību traucējumiem, nodrošinot
vismaz 1,2 m garu un 0,9 m platu brīvu laukumu ar horizontālu grīdu</t>
  </si>
  <si>
    <t>Ja līmeņu starpība starp sēdvietu
rindām ir lielāka nekā 0,45 m, gar katras rindas eju ir  vismaz 0,8 m augsta norobežojoša konstrukcija, kas netraucē redzamību.</t>
  </si>
  <si>
    <t>Vispārīgi pieejamības elementi</t>
  </si>
  <si>
    <t>1.9.</t>
  </si>
  <si>
    <t xml:space="preserve">Publisku pasākumu zālē  ir nodrošināta vides un informācijas pieejamība cilvēkiem ar dažāda  veida funkcionāliem traucējumiem: 
- cilvēkiem  ar kustību traucējumiem; 
- cilvēkiem  ar redzes traucējumiem; 
- cilvēkiem ar dzirdes traucējumiem;
- cilvēkiem ar garīga rakstura traucējumiem. 
Publiskos pasākumos  cilvēki ar dažādiem funkcionāliem traucējumiem var piedalīties gan kā skatītāji, gan kā mākslinieki un vadītāji, jo skatuve ir pieejama. Iestādē īstenoto vides un informācijas pieejamības uzlabošanas pasākumu rezultātā uzlabojusies personu ar invaliditāti situācija kopumā, tostarp ir veicināta šo personu vienlīdzīgas iespējas un sociālā iekļaušana. Publisku pasākumu zālē tiek ievērotas ne tikai būvnormatīvos noteiktās prasības attiecībā uz vides pieejamību, bet arī ieviesti un ievēroti labās prakses piemēri. </t>
  </si>
  <si>
    <t>Publisku pasākumu zālē nav ievērotas vai ievērotas nelielā apjomā vides un informācijas pieejamības prasības, līdz ar to nav nodrošināta vides un informācijas pieejamība cilvēkiem ar funkcionāliem traucējumiem. Cilvēkiem ar funkcionāliem traucējumiem, vecāka gadagājuma cilvēkiem un cilvēkiem ar maziem bērniem bez citu cilvēku palīdzības iekļūšana publisku pasākumu zālē un pārvietošanās tajā ir apgrūtināta vai pat neiespējama. 
Lai  cilvēki ar invaliditāti varētu vienlīdzīgi ar citiem piedalīties publiskos pasākumos, kā arī lai veicinātu mērķa grupas vienlīdzīgas iespējas un sociālo iekļaušanu, publisku pasākumu zālē ir nepieciešams veikt būtiskus vides un informācijas pieejamības uzlabošanas pasākumus, vai jāapsver iespēja izmantot citu ēku publisku pasākumu rīkošanai iedzīvotājiem.</t>
  </si>
  <si>
    <t>10-6 - zāle ir pieejama</t>
  </si>
  <si>
    <t>Dalēji pieejams %</t>
  </si>
  <si>
    <t>Ja šajā jautājumā atbilde ir "Nē", uz jautājumiem 5.2.-5.6. nav jāatbild</t>
  </si>
  <si>
    <t>Aizpildāmie lauki</t>
  </si>
  <si>
    <t>Nozare</t>
  </si>
  <si>
    <t>institūcijas</t>
  </si>
  <si>
    <t>Klasifikācijs nummurs</t>
  </si>
  <si>
    <t>Divi atbalsta rokturi pie poda</t>
  </si>
  <si>
    <t xml:space="preserve">Ja šajā jautājumā atbilde ir  "Jā", uz jautājumiem 7.2, 7.3. un 7.4 nav jāatbild </t>
  </si>
  <si>
    <t>Ja šajā jautājumā atbilde ir "Jā" , uz jautājumu 7.3. un 7.4. nav jāatbild</t>
  </si>
  <si>
    <t>Ja šajā jautājumā atbilde ir "Jā", uz jautājumiem 7.5.2., 7.5.3., un 7.5.4. nav jāatbild</t>
  </si>
  <si>
    <t>Ja šajā jautājumā atbilde ir "Jā", tad uz 4.2., 4.3., 4.4., 4.5. un 4.6. jautājumiem nav jāatbild</t>
  </si>
  <si>
    <t>&gt; 8 % / nav uzbrauktuve</t>
  </si>
  <si>
    <t>Nē / nav uzbrauktuve</t>
  </si>
  <si>
    <t>nav apmales / nav uzbrauktuve</t>
  </si>
  <si>
    <t>nav margu / nav uzbrauktuve</t>
  </si>
  <si>
    <t>&lt; 100 cm / nav uzbrauktuve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</si>
</sst>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4" x14ac:knownFonts="1">
    <font>
      <sz val="11"/>
      <color theme="1"/>
      <name val="Calibri"/>
      <family val="2"/>
      <charset val="186"/>
      <scheme val="minor"/>
    </font>
    <font>
      <sz val="10"/>
      <color theme="1"/>
      <name val="Arial"/>
      <family val="2"/>
      <charset val="186"/>
    </font>
    <font>
      <b/>
      <sz val="10"/>
      <color theme="1"/>
      <name val="Arial"/>
      <family val="2"/>
      <charset val="186"/>
    </font>
    <font>
      <sz val="10"/>
      <color rgb="FF000000"/>
      <name val="Arial"/>
      <family val="2"/>
      <charset val="186"/>
    </font>
    <font>
      <sz val="10"/>
      <color rgb="FFFF0000"/>
      <name val="Arial"/>
      <family val="2"/>
      <charset val="186"/>
    </font>
    <font>
      <sz val="9"/>
      <color theme="1"/>
      <name val="Arial"/>
      <family val="2"/>
      <charset val="186"/>
    </font>
    <font>
      <b/>
      <sz val="9"/>
      <color theme="1"/>
      <name val="Arial"/>
      <family val="2"/>
      <charset val="186"/>
    </font>
    <font>
      <b/>
      <sz val="14"/>
      <color theme="1"/>
      <name val="Arial"/>
      <family val="2"/>
      <charset val="186"/>
    </font>
    <font>
      <sz val="14"/>
      <color theme="1"/>
      <name val="Arial"/>
      <family val="2"/>
      <charset val="186"/>
    </font>
    <font>
      <sz val="8"/>
      <color theme="1"/>
      <name val="Arial"/>
      <family val="2"/>
      <charset val="186"/>
    </font>
    <font>
      <sz val="14"/>
      <color theme="1"/>
      <name val="Calibri"/>
      <family val="2"/>
      <charset val="186"/>
      <scheme val="minor"/>
    </font>
    <font>
      <i/>
      <sz val="8"/>
      <color theme="1"/>
      <name val="Arial"/>
      <family val="2"/>
      <charset val="186"/>
    </font>
    <font>
      <i/>
      <sz val="8"/>
      <color rgb="FFFF0000"/>
      <name val="Arial"/>
      <family val="2"/>
      <charset val="186"/>
    </font>
    <font>
      <b/>
      <sz val="11"/>
      <color theme="1"/>
      <name val="Arial"/>
      <family val="2"/>
      <charset val="186"/>
    </font>
    <font>
      <b/>
      <sz val="11"/>
      <color theme="1"/>
      <name val="Calibri"/>
      <family val="2"/>
      <charset val="186"/>
      <scheme val="minor"/>
    </font>
    <font>
      <b/>
      <sz val="12"/>
      <color theme="1"/>
      <name val="Arial"/>
      <family val="2"/>
      <charset val="186"/>
    </font>
    <font>
      <b/>
      <sz val="12"/>
      <name val="Arial"/>
      <family val="2"/>
      <charset val="186"/>
    </font>
    <font>
      <sz val="10"/>
      <name val="Arial"/>
      <family val="2"/>
      <charset val="186"/>
    </font>
    <font>
      <sz val="10"/>
      <color theme="1"/>
      <name val="Calibri"/>
      <family val="2"/>
      <charset val="186"/>
      <scheme val="minor"/>
    </font>
    <font>
      <b/>
      <sz val="14"/>
      <color theme="1"/>
      <name val="Calibri"/>
      <family val="2"/>
      <charset val="186"/>
      <scheme val="minor"/>
    </font>
    <font>
      <b/>
      <sz val="11"/>
      <name val="Arial"/>
      <family val="2"/>
      <charset val="186"/>
    </font>
    <font>
      <b/>
      <sz val="11"/>
      <name val="Calibri"/>
      <family val="2"/>
      <charset val="186"/>
      <scheme val="minor"/>
    </font>
    <font>
      <b/>
      <sz val="10"/>
      <color theme="1"/>
      <name val="Calibri"/>
      <family val="2"/>
      <charset val="186"/>
      <scheme val="minor"/>
    </font>
    <font>
      <sz val="9"/>
      <color rgb="FFFF0000"/>
      <name val="Arial"/>
      <family val="2"/>
      <charset val="186"/>
    </font>
    <font>
      <sz val="11"/>
      <name val="Arial"/>
      <family val="2"/>
      <charset val="186"/>
    </font>
    <font>
      <sz val="9"/>
      <name val="Arial"/>
      <family val="2"/>
      <charset val="186"/>
    </font>
    <font>
      <i/>
      <sz val="9"/>
      <color theme="1"/>
      <name val="Arial"/>
      <family val="2"/>
      <charset val="186"/>
    </font>
    <font>
      <b/>
      <sz val="11"/>
      <color rgb="FFFF0000"/>
      <name val="Calibri"/>
      <family val="2"/>
      <charset val="186"/>
      <scheme val="minor"/>
    </font>
    <font>
      <b/>
      <sz val="10"/>
      <name val="Arial"/>
      <family val="2"/>
      <charset val="186"/>
    </font>
    <font>
      <sz val="11"/>
      <color theme="1"/>
      <name val="Calibri"/>
      <family val="2"/>
      <charset val="186"/>
      <scheme val="minor"/>
    </font>
    <font>
      <b/>
      <sz val="14"/>
      <name val="Arial"/>
      <family val="2"/>
      <charset val="186"/>
    </font>
    <font>
      <b/>
      <sz val="9"/>
      <name val="Arial"/>
      <family val="2"/>
      <charset val="186"/>
    </font>
    <font>
      <sz val="8"/>
      <name val="Arial"/>
      <family val="2"/>
      <charset val="186"/>
    </font>
    <font>
      <sz val="20"/>
      <color theme="1"/>
      <name val="Arial"/>
      <family val="2"/>
      <charset val="186"/>
    </font>
  </fonts>
  <fills count="1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FFC000"/>
        <bgColor indexed="64"/>
      </patternFill>
    </fill>
    <fill>
      <patternFill patternType="solid">
        <fgColor theme="6" tint="0.59999389629810485"/>
        <bgColor indexed="64"/>
      </patternFill>
    </fill>
    <fill>
      <patternFill patternType="solid">
        <fgColor theme="7"/>
        <bgColor indexed="64"/>
      </patternFill>
    </fill>
    <fill>
      <patternFill patternType="solid">
        <fgColor theme="9" tint="0.79998168889431442"/>
        <bgColor indexed="64"/>
      </patternFill>
    </fill>
    <fill>
      <patternFill patternType="solid">
        <fgColor rgb="FFFCFDD7"/>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auto="1"/>
      </left>
      <right/>
      <top style="thin">
        <color indexed="64"/>
      </top>
      <bottom style="medium">
        <color indexed="64"/>
      </bottom>
      <diagonal/>
    </border>
    <border>
      <left/>
      <right/>
      <top style="thin">
        <color indexed="64"/>
      </top>
      <bottom style="medium">
        <color indexed="64"/>
      </bottom>
      <diagonal/>
    </border>
    <border>
      <left/>
      <right style="thin">
        <color auto="1"/>
      </right>
      <top style="thin">
        <color indexed="64"/>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auto="1"/>
      </left>
      <right/>
      <top style="medium">
        <color indexed="64"/>
      </top>
      <bottom style="medium">
        <color indexed="64"/>
      </bottom>
      <diagonal/>
    </border>
    <border>
      <left/>
      <right style="thin">
        <color auto="1"/>
      </right>
      <top style="medium">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auto="1"/>
      </left>
      <right/>
      <top style="medium">
        <color indexed="64"/>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s>
  <cellStyleXfs count="2">
    <xf numFmtId="0" fontId="0" fillId="0" borderId="0"/>
    <xf numFmtId="43" fontId="29" fillId="0" borderId="0" applyFont="0" applyFill="0" applyBorder="0" applyAlignment="0" applyProtection="0"/>
  </cellStyleXfs>
  <cellXfs count="374">
    <xf numFmtId="0" fontId="0" fillId="0" borderId="0" xfId="0"/>
    <xf numFmtId="0" fontId="1" fillId="0" borderId="0" xfId="0" applyFont="1" applyAlignment="1">
      <alignment horizontal="left"/>
    </xf>
    <xf numFmtId="0" fontId="1" fillId="0" borderId="0" xfId="0" applyFont="1"/>
    <xf numFmtId="0" fontId="4" fillId="0" borderId="0" xfId="0" applyFont="1"/>
    <xf numFmtId="0" fontId="5" fillId="0" borderId="0" xfId="0" applyFont="1"/>
    <xf numFmtId="0" fontId="5" fillId="0" borderId="0" xfId="0" applyFont="1" applyFill="1"/>
    <xf numFmtId="0" fontId="1" fillId="0" borderId="1" xfId="0" applyFont="1" applyBorder="1" applyAlignment="1">
      <alignment vertical="center" wrapText="1"/>
    </xf>
    <xf numFmtId="164" fontId="13" fillId="6" borderId="1" xfId="0" applyNumberFormat="1" applyFont="1" applyFill="1" applyBorder="1" applyAlignment="1">
      <alignment vertical="center" wrapText="1"/>
    </xf>
    <xf numFmtId="0" fontId="2" fillId="0" borderId="0" xfId="0" applyFont="1" applyBorder="1" applyAlignment="1"/>
    <xf numFmtId="0" fontId="14" fillId="0" borderId="0" xfId="0" applyFont="1" applyBorder="1" applyAlignment="1"/>
    <xf numFmtId="164" fontId="2" fillId="0" borderId="0" xfId="0" applyNumberFormat="1" applyFont="1" applyBorder="1" applyAlignment="1"/>
    <xf numFmtId="0" fontId="2" fillId="5" borderId="1" xfId="0" applyFont="1" applyFill="1" applyBorder="1" applyAlignment="1" applyProtection="1">
      <alignment horizontal="center" vertical="center" wrapText="1"/>
      <protection locked="0"/>
    </xf>
    <xf numFmtId="0" fontId="0" fillId="5" borderId="1"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wrapText="1"/>
      <protection locked="0"/>
    </xf>
    <xf numFmtId="0" fontId="0" fillId="6" borderId="1" xfId="0" applyFont="1" applyFill="1" applyBorder="1" applyAlignment="1" applyProtection="1">
      <alignment vertical="center"/>
    </xf>
    <xf numFmtId="0" fontId="1" fillId="6" borderId="1"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wrapText="1"/>
      <protection locked="0"/>
    </xf>
    <xf numFmtId="0" fontId="2"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1" xfId="0" applyFont="1" applyFill="1" applyBorder="1" applyAlignment="1">
      <alignment horizontal="center" vertical="center" wrapText="1"/>
    </xf>
    <xf numFmtId="0" fontId="1" fillId="0" borderId="1" xfId="0" applyFont="1" applyBorder="1" applyAlignment="1" applyProtection="1">
      <alignment horizontal="center"/>
      <protection locked="0"/>
    </xf>
    <xf numFmtId="0" fontId="1" fillId="0" borderId="1" xfId="0" applyFont="1" applyFill="1" applyBorder="1" applyAlignment="1" applyProtection="1">
      <alignment horizontal="center" vertical="center" wrapText="1"/>
      <protection locked="0"/>
    </xf>
    <xf numFmtId="0" fontId="1" fillId="0" borderId="1" xfId="0" applyFont="1" applyBorder="1" applyProtection="1">
      <protection locked="0"/>
    </xf>
    <xf numFmtId="0" fontId="2" fillId="6" borderId="1" xfId="0" applyFont="1" applyFill="1" applyBorder="1" applyAlignment="1" applyProtection="1">
      <alignment horizontal="center" vertical="center" wrapText="1"/>
    </xf>
    <xf numFmtId="0" fontId="1" fillId="6" borderId="1" xfId="0" applyFont="1" applyFill="1" applyBorder="1" applyProtection="1"/>
    <xf numFmtId="0" fontId="2" fillId="0" borderId="1" xfId="0" applyFont="1" applyFill="1" applyBorder="1" applyAlignment="1" applyProtection="1">
      <alignment horizontal="center" vertical="center" wrapText="1"/>
      <protection locked="0"/>
    </xf>
    <xf numFmtId="0" fontId="4" fillId="0" borderId="0" xfId="0" applyFont="1" applyFill="1"/>
    <xf numFmtId="0" fontId="2" fillId="7" borderId="4" xfId="0" applyFont="1" applyFill="1" applyBorder="1" applyAlignment="1" applyProtection="1">
      <alignment horizontal="center" vertical="center" wrapText="1"/>
    </xf>
    <xf numFmtId="0" fontId="2" fillId="10" borderId="4" xfId="0" applyFont="1" applyFill="1" applyBorder="1" applyAlignment="1" applyProtection="1">
      <alignment horizontal="center" vertical="center" wrapText="1"/>
    </xf>
    <xf numFmtId="164" fontId="2" fillId="7" borderId="4" xfId="0" applyNumberFormat="1" applyFont="1" applyFill="1" applyBorder="1" applyProtection="1"/>
    <xf numFmtId="0" fontId="1" fillId="0" borderId="0" xfId="0" applyFont="1" applyAlignment="1" applyProtection="1">
      <alignment horizontal="left"/>
    </xf>
    <xf numFmtId="0" fontId="4" fillId="0" borderId="0" xfId="0" applyFont="1" applyProtection="1"/>
    <xf numFmtId="0" fontId="1" fillId="0" borderId="0" xfId="0" applyFont="1" applyProtection="1"/>
    <xf numFmtId="0" fontId="2" fillId="7" borderId="1" xfId="0" applyFont="1" applyFill="1" applyBorder="1" applyAlignment="1" applyProtection="1">
      <alignment horizontal="center" vertical="center" wrapText="1"/>
    </xf>
    <xf numFmtId="0" fontId="0" fillId="6" borderId="1" xfId="0" applyFill="1" applyBorder="1" applyAlignment="1" applyProtection="1">
      <alignment vertical="center"/>
    </xf>
    <xf numFmtId="0" fontId="2" fillId="10" borderId="1" xfId="0" applyFont="1" applyFill="1" applyBorder="1" applyAlignment="1" applyProtection="1">
      <alignment horizontal="center" vertical="center" wrapText="1"/>
    </xf>
    <xf numFmtId="0" fontId="1" fillId="0" borderId="1" xfId="0" applyFont="1" applyBorder="1" applyAlignment="1" applyProtection="1">
      <alignment vertical="center" wrapText="1"/>
    </xf>
    <xf numFmtId="0" fontId="2" fillId="2" borderId="1" xfId="0" applyFont="1" applyFill="1" applyBorder="1" applyAlignment="1" applyProtection="1">
      <alignment horizontal="center" vertical="center" wrapText="1"/>
    </xf>
    <xf numFmtId="0" fontId="1" fillId="0" borderId="1" xfId="0" applyFont="1" applyFill="1" applyBorder="1" applyAlignment="1" applyProtection="1">
      <alignment vertical="center" wrapText="1"/>
    </xf>
    <xf numFmtId="0" fontId="2" fillId="6" borderId="1" xfId="0" applyFont="1" applyFill="1" applyBorder="1" applyAlignment="1" applyProtection="1">
      <alignment horizontal="center"/>
    </xf>
    <xf numFmtId="0" fontId="2" fillId="12" borderId="1" xfId="0" applyFont="1" applyFill="1" applyBorder="1" applyAlignment="1" applyProtection="1">
      <alignment horizontal="center" vertical="center" wrapText="1"/>
    </xf>
    <xf numFmtId="0" fontId="1" fillId="0" borderId="1" xfId="0" applyFont="1" applyBorder="1" applyAlignment="1" applyProtection="1">
      <alignment horizontal="left" vertical="center" wrapText="1"/>
    </xf>
    <xf numFmtId="0" fontId="1" fillId="0" borderId="1" xfId="0" applyFont="1" applyFill="1" applyBorder="1" applyAlignment="1" applyProtection="1">
      <alignment horizontal="left" vertical="center" wrapText="1"/>
    </xf>
    <xf numFmtId="0" fontId="2" fillId="6" borderId="1" xfId="0" applyFont="1" applyFill="1" applyBorder="1" applyAlignment="1" applyProtection="1">
      <alignment horizontal="left" vertical="center" wrapText="1"/>
    </xf>
    <xf numFmtId="0" fontId="2" fillId="11" borderId="1" xfId="0" applyFont="1" applyFill="1" applyBorder="1" applyAlignment="1" applyProtection="1">
      <alignment horizontal="center" vertical="center" wrapText="1"/>
    </xf>
    <xf numFmtId="0" fontId="0" fillId="6" borderId="1" xfId="0" applyFill="1" applyBorder="1" applyAlignment="1" applyProtection="1">
      <alignment vertical="center" wrapText="1"/>
    </xf>
    <xf numFmtId="0" fontId="2" fillId="6" borderId="1" xfId="0" applyFont="1" applyFill="1" applyBorder="1" applyAlignment="1" applyProtection="1">
      <alignment vertical="center" wrapText="1"/>
    </xf>
    <xf numFmtId="0" fontId="1" fillId="4" borderId="1" xfId="0" applyFont="1" applyFill="1" applyBorder="1" applyAlignment="1" applyProtection="1">
      <alignment vertical="center" wrapText="1"/>
    </xf>
    <xf numFmtId="0" fontId="3" fillId="0" borderId="1" xfId="0" applyFont="1" applyBorder="1" applyAlignment="1" applyProtection="1">
      <alignment vertical="center" wrapText="1"/>
    </xf>
    <xf numFmtId="164" fontId="14" fillId="6" borderId="1" xfId="0" applyNumberFormat="1" applyFont="1" applyFill="1" applyBorder="1" applyAlignment="1" applyProtection="1">
      <alignment vertical="center"/>
    </xf>
    <xf numFmtId="164" fontId="21" fillId="6" borderId="1" xfId="0" applyNumberFormat="1" applyFont="1" applyFill="1" applyBorder="1" applyAlignment="1" applyProtection="1">
      <alignment vertical="center"/>
    </xf>
    <xf numFmtId="0" fontId="5" fillId="0" borderId="1" xfId="0" applyFont="1" applyBorder="1" applyAlignment="1">
      <alignment vertical="center" wrapText="1"/>
    </xf>
    <xf numFmtId="0" fontId="5" fillId="0" borderId="1" xfId="0" applyFont="1" applyFill="1" applyBorder="1" applyAlignment="1" applyProtection="1">
      <alignment vertical="center" wrapText="1"/>
      <protection locked="0"/>
    </xf>
    <xf numFmtId="0" fontId="5" fillId="0" borderId="1" xfId="0" applyFont="1" applyFill="1" applyBorder="1" applyAlignment="1" applyProtection="1">
      <alignment horizontal="center" vertical="center" wrapText="1"/>
      <protection locked="0"/>
    </xf>
    <xf numFmtId="164" fontId="0" fillId="0" borderId="1" xfId="0" applyNumberFormat="1" applyBorder="1" applyAlignment="1">
      <alignment wrapText="1"/>
    </xf>
    <xf numFmtId="0" fontId="5" fillId="0" borderId="10" xfId="0" applyFont="1" applyBorder="1" applyAlignment="1" applyProtection="1">
      <alignment vertical="center" wrapText="1"/>
      <protection locked="0"/>
    </xf>
    <xf numFmtId="0" fontId="1"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1" fillId="0" borderId="1" xfId="0" applyFont="1" applyFill="1" applyBorder="1" applyAlignment="1" applyProtection="1">
      <alignment vertical="center" wrapText="1"/>
      <protection locked="0"/>
    </xf>
    <xf numFmtId="0" fontId="9" fillId="0" borderId="10"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18"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4" xfId="0" applyFont="1" applyFill="1" applyBorder="1" applyAlignment="1" applyProtection="1">
      <alignment horizontal="center" vertical="center" wrapText="1"/>
      <protection locked="0"/>
    </xf>
    <xf numFmtId="0" fontId="5" fillId="0" borderId="11" xfId="0" applyFont="1" applyBorder="1" applyAlignment="1" applyProtection="1">
      <alignment horizontal="left" vertical="center" wrapText="1"/>
      <protection locked="0"/>
    </xf>
    <xf numFmtId="0" fontId="5" fillId="0" borderId="18" xfId="0" applyFont="1" applyBorder="1" applyAlignment="1">
      <alignment horizontal="left" vertical="center" wrapText="1"/>
    </xf>
    <xf numFmtId="0" fontId="6" fillId="0" borderId="20" xfId="0" applyFont="1" applyBorder="1" applyAlignment="1">
      <alignment horizontal="left" vertical="center" wrapText="1"/>
    </xf>
    <xf numFmtId="164" fontId="18" fillId="0" borderId="1" xfId="0" applyNumberFormat="1" applyFont="1" applyBorder="1" applyAlignment="1">
      <alignment wrapText="1"/>
    </xf>
    <xf numFmtId="0" fontId="6" fillId="7" borderId="20" xfId="0" applyFont="1" applyFill="1" applyBorder="1" applyAlignment="1">
      <alignment horizontal="center" vertical="center" wrapText="1"/>
    </xf>
    <xf numFmtId="0" fontId="6" fillId="10" borderId="20" xfId="0" applyFont="1" applyFill="1" applyBorder="1" applyAlignment="1">
      <alignment horizontal="center" vertical="center" wrapText="1"/>
    </xf>
    <xf numFmtId="0" fontId="6" fillId="8" borderId="20" xfId="0" applyFont="1" applyFill="1" applyBorder="1" applyAlignment="1">
      <alignment horizontal="center" vertical="center" wrapText="1"/>
    </xf>
    <xf numFmtId="0" fontId="6" fillId="0" borderId="19" xfId="0" applyFont="1" applyBorder="1" applyAlignment="1">
      <alignment horizontal="center" vertical="center" wrapText="1"/>
    </xf>
    <xf numFmtId="1" fontId="13" fillId="0" borderId="1" xfId="0" applyNumberFormat="1" applyFont="1" applyFill="1" applyBorder="1" applyAlignment="1" applyProtection="1">
      <alignment vertical="center" wrapText="1"/>
      <protection locked="0"/>
    </xf>
    <xf numFmtId="0" fontId="1" fillId="0" borderId="1" xfId="0" applyFont="1" applyFill="1" applyBorder="1" applyProtection="1">
      <protection locked="0"/>
    </xf>
    <xf numFmtId="0" fontId="0" fillId="0" borderId="1" xfId="0" applyFont="1" applyFill="1" applyBorder="1" applyAlignment="1" applyProtection="1">
      <alignment vertical="center"/>
      <protection locked="0"/>
    </xf>
    <xf numFmtId="0" fontId="1" fillId="0" borderId="1" xfId="0" applyFont="1" applyBorder="1" applyAlignment="1" applyProtection="1">
      <alignment wrapText="1"/>
    </xf>
    <xf numFmtId="0" fontId="1" fillId="0" borderId="1" xfId="0" applyFont="1" applyBorder="1" applyProtection="1"/>
    <xf numFmtId="0" fontId="5" fillId="6" borderId="1" xfId="0" applyFont="1" applyFill="1" applyBorder="1" applyAlignment="1" applyProtection="1">
      <alignment vertical="center" wrapText="1"/>
    </xf>
    <xf numFmtId="0" fontId="5" fillId="0" borderId="4" xfId="0" applyFont="1" applyBorder="1" applyAlignment="1">
      <alignment vertical="center" wrapText="1"/>
    </xf>
    <xf numFmtId="0" fontId="23" fillId="0" borderId="0" xfId="0" applyFont="1"/>
    <xf numFmtId="0" fontId="5" fillId="5" borderId="1" xfId="0" applyFont="1" applyFill="1" applyBorder="1" applyAlignment="1" applyProtection="1">
      <alignment vertical="center" wrapText="1"/>
    </xf>
    <xf numFmtId="0" fontId="1" fillId="0" borderId="1" xfId="0" applyFont="1" applyBorder="1" applyAlignment="1" applyProtection="1">
      <alignment vertical="center" wrapText="1"/>
      <protection locked="0"/>
    </xf>
    <xf numFmtId="0" fontId="1" fillId="0" borderId="1" xfId="0" applyFont="1" applyFill="1" applyBorder="1" applyAlignment="1" applyProtection="1">
      <alignment wrapText="1"/>
    </xf>
    <xf numFmtId="0" fontId="2" fillId="7" borderId="1" xfId="0" applyFont="1" applyFill="1" applyBorder="1" applyAlignment="1" applyProtection="1">
      <alignment horizontal="center"/>
    </xf>
    <xf numFmtId="0" fontId="17" fillId="0" borderId="1" xfId="0" applyFont="1" applyBorder="1" applyAlignment="1" applyProtection="1">
      <alignment wrapText="1"/>
    </xf>
    <xf numFmtId="0" fontId="4" fillId="6" borderId="1" xfId="0" applyFont="1" applyFill="1" applyBorder="1" applyAlignment="1" applyProtection="1">
      <alignment wrapText="1"/>
    </xf>
    <xf numFmtId="0" fontId="17" fillId="0" borderId="1" xfId="0" applyFont="1" applyFill="1" applyBorder="1" applyAlignment="1" applyProtection="1">
      <alignment wrapText="1"/>
    </xf>
    <xf numFmtId="0" fontId="1" fillId="0" borderId="1" xfId="0" applyFont="1" applyFill="1" applyBorder="1" applyProtection="1"/>
    <xf numFmtId="0" fontId="1" fillId="0" borderId="1" xfId="0" applyFont="1" applyFill="1" applyBorder="1" applyAlignment="1" applyProtection="1">
      <alignment horizontal="left"/>
    </xf>
    <xf numFmtId="14" fontId="1" fillId="0" borderId="1" xfId="0" applyNumberFormat="1" applyFont="1" applyBorder="1" applyAlignment="1" applyProtection="1">
      <alignment horizontal="left" vertical="center" wrapText="1"/>
    </xf>
    <xf numFmtId="0" fontId="1" fillId="6" borderId="1" xfId="0" applyFont="1" applyFill="1" applyBorder="1" applyAlignment="1" applyProtection="1">
      <alignment vertical="center" wrapText="1"/>
    </xf>
    <xf numFmtId="0" fontId="5" fillId="6" borderId="1" xfId="0" applyFont="1" applyFill="1" applyBorder="1" applyAlignment="1" applyProtection="1">
      <alignment wrapText="1"/>
    </xf>
    <xf numFmtId="0" fontId="2" fillId="8" borderId="1" xfId="0" applyFont="1" applyFill="1" applyBorder="1" applyAlignment="1" applyProtection="1">
      <alignment horizontal="center" vertical="center" wrapText="1"/>
    </xf>
    <xf numFmtId="0" fontId="5" fillId="0" borderId="10" xfId="0" applyFont="1" applyBorder="1" applyAlignment="1">
      <alignment wrapText="1"/>
    </xf>
    <xf numFmtId="0" fontId="5" fillId="0" borderId="0" xfId="0" applyFont="1" applyBorder="1" applyAlignment="1">
      <alignment horizontal="justify" vertical="center" wrapText="1"/>
    </xf>
    <xf numFmtId="0" fontId="5" fillId="0" borderId="11" xfId="0" applyFont="1" applyBorder="1" applyAlignment="1">
      <alignment wrapText="1"/>
    </xf>
    <xf numFmtId="0" fontId="5" fillId="0" borderId="12" xfId="0" applyFont="1" applyBorder="1" applyAlignment="1">
      <alignment wrapText="1"/>
    </xf>
    <xf numFmtId="0" fontId="2" fillId="2" borderId="1" xfId="0" applyFont="1" applyFill="1" applyBorder="1" applyAlignment="1" applyProtection="1">
      <alignment horizontal="center" vertical="center" wrapText="1"/>
    </xf>
    <xf numFmtId="0" fontId="2" fillId="10"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1" fillId="0" borderId="1" xfId="0" applyFont="1" applyBorder="1" applyAlignment="1" applyProtection="1">
      <alignment horizontal="left" vertical="center" wrapText="1"/>
    </xf>
    <xf numFmtId="0" fontId="25" fillId="0" borderId="24" xfId="0" applyFont="1" applyBorder="1" applyAlignment="1">
      <alignment wrapText="1"/>
    </xf>
    <xf numFmtId="0" fontId="5" fillId="0" borderId="0" xfId="0" applyFont="1" applyBorder="1"/>
    <xf numFmtId="0" fontId="25" fillId="0" borderId="10" xfId="0" applyFont="1" applyBorder="1" applyAlignment="1">
      <alignment wrapText="1"/>
    </xf>
    <xf numFmtId="0" fontId="5" fillId="0" borderId="1" xfId="0" applyFont="1" applyBorder="1" applyAlignment="1">
      <alignment wrapText="1"/>
    </xf>
    <xf numFmtId="0" fontId="5" fillId="0" borderId="22" xfId="0" applyFont="1" applyBorder="1" applyAlignment="1">
      <alignment wrapText="1"/>
    </xf>
    <xf numFmtId="0" fontId="5" fillId="6" borderId="1" xfId="0" applyFont="1" applyFill="1" applyBorder="1" applyAlignment="1" applyProtection="1">
      <alignment horizontal="center" vertical="center" wrapText="1"/>
      <protection locked="0"/>
    </xf>
    <xf numFmtId="0" fontId="5" fillId="0" borderId="26" xfId="0" applyFont="1" applyFill="1" applyBorder="1" applyAlignment="1" applyProtection="1">
      <alignment horizontal="center" vertical="center" wrapText="1"/>
      <protection locked="0"/>
    </xf>
    <xf numFmtId="0" fontId="5" fillId="0" borderId="22" xfId="0" applyFont="1" applyBorder="1" applyAlignment="1" applyProtection="1">
      <alignment horizontal="left" vertical="center" wrapText="1"/>
      <protection locked="0"/>
    </xf>
    <xf numFmtId="0" fontId="1" fillId="0" borderId="28" xfId="0" applyFont="1" applyFill="1" applyBorder="1" applyAlignment="1" applyProtection="1">
      <alignment horizontal="left" vertical="center" wrapText="1"/>
    </xf>
    <xf numFmtId="0" fontId="2" fillId="7" borderId="28" xfId="0" applyFont="1" applyFill="1" applyBorder="1" applyAlignment="1" applyProtection="1">
      <alignment horizontal="center" vertical="center" wrapText="1"/>
    </xf>
    <xf numFmtId="0" fontId="2" fillId="10" borderId="28" xfId="0" applyFont="1" applyFill="1" applyBorder="1" applyAlignment="1" applyProtection="1">
      <alignment horizontal="center" vertical="center" wrapText="1"/>
    </xf>
    <xf numFmtId="0" fontId="1" fillId="0" borderId="28"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justify" vertical="center" wrapText="1"/>
      <protection locked="0"/>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7" fillId="0" borderId="25" xfId="0" applyFont="1" applyBorder="1" applyAlignment="1">
      <alignment horizontal="center" vertical="center"/>
    </xf>
    <xf numFmtId="0" fontId="7" fillId="0" borderId="2" xfId="0" applyFont="1" applyBorder="1" applyAlignment="1">
      <alignment horizontal="center" vertical="center"/>
    </xf>
    <xf numFmtId="0" fontId="7" fillId="0" borderId="27" xfId="0" applyFont="1" applyBorder="1" applyAlignment="1">
      <alignment horizontal="center" vertical="center"/>
    </xf>
    <xf numFmtId="0" fontId="5" fillId="0" borderId="16" xfId="0" applyFont="1" applyBorder="1" applyAlignment="1">
      <alignment horizontal="left" vertical="center" wrapText="1"/>
    </xf>
    <xf numFmtId="0" fontId="5" fillId="0" borderId="16" xfId="0" applyFont="1" applyBorder="1" applyAlignment="1">
      <alignment vertical="center" wrapText="1"/>
    </xf>
    <xf numFmtId="0" fontId="25" fillId="0" borderId="16" xfId="0" applyFont="1" applyBorder="1" applyAlignment="1">
      <alignment vertical="center" wrapText="1"/>
    </xf>
    <xf numFmtId="0" fontId="5" fillId="0" borderId="23" xfId="0" applyFont="1" applyBorder="1" applyAlignment="1">
      <alignment vertical="center" wrapText="1"/>
    </xf>
    <xf numFmtId="0" fontId="5" fillId="0" borderId="15" xfId="0" applyFont="1" applyBorder="1" applyAlignment="1">
      <alignment vertical="center" wrapText="1"/>
    </xf>
    <xf numFmtId="0" fontId="5" fillId="0" borderId="26" xfId="0" applyFont="1" applyBorder="1" applyAlignment="1">
      <alignment vertical="center" wrapText="1"/>
    </xf>
    <xf numFmtId="0" fontId="5" fillId="0" borderId="1" xfId="0" applyFont="1" applyBorder="1" applyAlignment="1">
      <alignment vertical="center"/>
    </xf>
    <xf numFmtId="0" fontId="5" fillId="0" borderId="28" xfId="0" applyFont="1" applyBorder="1" applyAlignment="1">
      <alignment vertical="center" wrapText="1"/>
    </xf>
    <xf numFmtId="0" fontId="1" fillId="0" borderId="10" xfId="0" applyFont="1" applyFill="1" applyBorder="1" applyAlignment="1" applyProtection="1">
      <alignment horizontal="left" vertical="center" wrapText="1"/>
      <protection locked="0"/>
    </xf>
    <xf numFmtId="0" fontId="2" fillId="0" borderId="28" xfId="0" applyFont="1" applyFill="1" applyBorder="1" applyAlignment="1" applyProtection="1">
      <alignment horizontal="center" vertical="center" wrapText="1"/>
      <protection locked="0"/>
    </xf>
    <xf numFmtId="0" fontId="1" fillId="0" borderId="12" xfId="0" applyFont="1" applyFill="1" applyBorder="1" applyAlignment="1" applyProtection="1">
      <alignment horizontal="left" vertical="center" wrapText="1"/>
      <protection locked="0"/>
    </xf>
    <xf numFmtId="0" fontId="0" fillId="0" borderId="0" xfId="0" applyProtection="1"/>
    <xf numFmtId="0" fontId="5" fillId="0" borderId="18"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5" fillId="0" borderId="18" xfId="0" applyFont="1" applyBorder="1" applyAlignment="1" applyProtection="1">
      <alignment horizontal="left" vertical="center" wrapText="1"/>
    </xf>
    <xf numFmtId="0" fontId="6" fillId="0" borderId="20" xfId="0" applyFont="1" applyBorder="1" applyAlignment="1" applyProtection="1">
      <alignment horizontal="left" vertical="center" wrapText="1"/>
    </xf>
    <xf numFmtId="0" fontId="6" fillId="7" borderId="20" xfId="0" applyFont="1" applyFill="1" applyBorder="1" applyAlignment="1" applyProtection="1">
      <alignment horizontal="center" vertical="center" wrapText="1"/>
    </xf>
    <xf numFmtId="0" fontId="6" fillId="10" borderId="20" xfId="0" applyFont="1" applyFill="1" applyBorder="1" applyAlignment="1" applyProtection="1">
      <alignment horizontal="center" vertical="center" wrapText="1"/>
    </xf>
    <xf numFmtId="0" fontId="6" fillId="8" borderId="20" xfId="0" applyFont="1" applyFill="1" applyBorder="1" applyAlignment="1" applyProtection="1">
      <alignment horizontal="center" vertical="center" wrapText="1"/>
    </xf>
    <xf numFmtId="0" fontId="6" fillId="0" borderId="19" xfId="0" applyFont="1" applyBorder="1" applyAlignment="1" applyProtection="1">
      <alignment horizontal="center" vertical="center" wrapText="1"/>
    </xf>
    <xf numFmtId="0" fontId="5" fillId="0" borderId="26" xfId="0" applyFont="1" applyBorder="1" applyAlignment="1" applyProtection="1">
      <alignment horizontal="left" vertical="center" wrapText="1"/>
    </xf>
    <xf numFmtId="0" fontId="6" fillId="7" borderId="26" xfId="0" applyFont="1" applyFill="1" applyBorder="1" applyAlignment="1" applyProtection="1">
      <alignment horizontal="center" vertical="center" wrapText="1"/>
    </xf>
    <xf numFmtId="0" fontId="6" fillId="10" borderId="26" xfId="0" applyFont="1" applyFill="1" applyBorder="1" applyAlignment="1" applyProtection="1">
      <alignment horizontal="center" vertical="center" wrapText="1"/>
    </xf>
    <xf numFmtId="0" fontId="5" fillId="0" borderId="1" xfId="0" applyFont="1" applyBorder="1" applyAlignment="1" applyProtection="1">
      <alignment horizontal="left" vertical="center" wrapText="1"/>
    </xf>
    <xf numFmtId="0" fontId="6" fillId="7" borderId="1" xfId="0" applyFont="1" applyFill="1" applyBorder="1" applyAlignment="1" applyProtection="1">
      <alignment horizontal="center" vertical="center" wrapText="1"/>
    </xf>
    <xf numFmtId="0" fontId="6" fillId="10" borderId="1" xfId="0" applyFont="1" applyFill="1" applyBorder="1" applyAlignment="1" applyProtection="1">
      <alignment horizontal="center" vertical="center" wrapText="1"/>
    </xf>
    <xf numFmtId="0" fontId="5" fillId="0" borderId="4" xfId="0" applyFont="1" applyBorder="1" applyAlignment="1" applyProtection="1">
      <alignment horizontal="left" vertical="center" wrapText="1"/>
    </xf>
    <xf numFmtId="0" fontId="6" fillId="7" borderId="4" xfId="0" applyFont="1" applyFill="1" applyBorder="1" applyAlignment="1" applyProtection="1">
      <alignment horizontal="center" vertical="center" wrapText="1"/>
    </xf>
    <xf numFmtId="0" fontId="6" fillId="10" borderId="4" xfId="0" applyFont="1" applyFill="1" applyBorder="1" applyAlignment="1" applyProtection="1">
      <alignment horizontal="center" vertical="center" wrapText="1"/>
    </xf>
    <xf numFmtId="0" fontId="6" fillId="6" borderId="1"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5" fillId="0" borderId="4" xfId="0" applyFont="1" applyBorder="1" applyAlignment="1" applyProtection="1">
      <alignment vertical="center" wrapText="1"/>
    </xf>
    <xf numFmtId="164" fontId="18" fillId="0" borderId="1" xfId="0" applyNumberFormat="1" applyFont="1" applyBorder="1" applyAlignment="1" applyProtection="1">
      <alignment wrapText="1"/>
    </xf>
    <xf numFmtId="0" fontId="5" fillId="0" borderId="0" xfId="0" applyFont="1" applyProtection="1"/>
    <xf numFmtId="0" fontId="5" fillId="0" borderId="0" xfId="0" applyFont="1" applyFill="1" applyProtection="1"/>
    <xf numFmtId="0" fontId="6" fillId="6" borderId="30" xfId="0" applyFont="1" applyFill="1" applyBorder="1" applyAlignment="1" applyProtection="1">
      <alignment horizontal="center" vertical="center" wrapText="1"/>
    </xf>
    <xf numFmtId="0" fontId="5" fillId="6" borderId="10" xfId="0" applyFont="1" applyFill="1" applyBorder="1" applyAlignment="1" applyProtection="1">
      <alignment horizontal="left" vertical="center" wrapText="1"/>
      <protection locked="0"/>
    </xf>
    <xf numFmtId="0" fontId="5" fillId="6" borderId="26" xfId="0" applyFont="1" applyFill="1" applyBorder="1" applyAlignment="1" applyProtection="1">
      <alignment horizontal="center" vertical="center" wrapText="1"/>
      <protection locked="0"/>
    </xf>
    <xf numFmtId="0" fontId="5" fillId="6" borderId="4" xfId="0" applyFont="1" applyFill="1" applyBorder="1" applyAlignment="1" applyProtection="1">
      <alignment horizontal="center" vertical="center" wrapText="1"/>
      <protection locked="0"/>
    </xf>
    <xf numFmtId="0" fontId="5" fillId="6" borderId="1" xfId="0" applyFont="1" applyFill="1" applyBorder="1" applyAlignment="1" applyProtection="1">
      <alignment vertical="center" wrapText="1"/>
      <protection locked="0"/>
    </xf>
    <xf numFmtId="0" fontId="2" fillId="6" borderId="1" xfId="0" applyFont="1" applyFill="1" applyBorder="1" applyAlignment="1" applyProtection="1">
      <alignment horizontal="center" vertical="center" wrapText="1"/>
      <protection locked="0"/>
    </xf>
    <xf numFmtId="0" fontId="2" fillId="6" borderId="28" xfId="0" applyFont="1" applyFill="1" applyBorder="1" applyAlignment="1" applyProtection="1">
      <alignment horizontal="center" vertical="center" wrapText="1"/>
      <protection locked="0"/>
    </xf>
    <xf numFmtId="0" fontId="2" fillId="6" borderId="28" xfId="0" applyFont="1" applyFill="1" applyBorder="1" applyAlignment="1" applyProtection="1">
      <alignment horizontal="center" vertical="center" wrapText="1"/>
    </xf>
    <xf numFmtId="0" fontId="6" fillId="6" borderId="26" xfId="0" applyFont="1" applyFill="1" applyBorder="1" applyAlignment="1" applyProtection="1">
      <alignment horizontal="center" vertical="center" wrapText="1"/>
    </xf>
    <xf numFmtId="0" fontId="6" fillId="6" borderId="4" xfId="0" applyFont="1" applyFill="1" applyBorder="1" applyAlignment="1" applyProtection="1">
      <alignment horizontal="center" vertical="center" wrapText="1"/>
    </xf>
    <xf numFmtId="164" fontId="2" fillId="0" borderId="13" xfId="0" applyNumberFormat="1" applyFont="1" applyFill="1" applyBorder="1" applyAlignment="1" applyProtection="1"/>
    <xf numFmtId="0" fontId="5" fillId="0" borderId="1" xfId="0" applyFont="1" applyFill="1" applyBorder="1" applyAlignment="1" applyProtection="1">
      <alignment horizontal="left" vertical="center" wrapText="1"/>
    </xf>
    <xf numFmtId="0" fontId="5" fillId="0" borderId="2" xfId="0" applyFont="1" applyFill="1" applyBorder="1" applyAlignment="1" applyProtection="1">
      <alignment horizontal="left" vertical="center" wrapText="1"/>
    </xf>
    <xf numFmtId="0" fontId="5" fillId="0" borderId="2" xfId="0" applyFont="1" applyBorder="1" applyAlignment="1" applyProtection="1">
      <alignment horizontal="left" vertical="center" wrapText="1"/>
    </xf>
    <xf numFmtId="0" fontId="1" fillId="0" borderId="2"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5" fillId="0" borderId="25" xfId="0" applyFont="1" applyBorder="1" applyAlignment="1" applyProtection="1">
      <alignment horizontal="left" vertical="center" wrapText="1"/>
    </xf>
    <xf numFmtId="0" fontId="5" fillId="0" borderId="3" xfId="0" applyFont="1" applyBorder="1" applyAlignment="1" applyProtection="1">
      <alignment horizontal="left" vertical="center" wrapText="1"/>
    </xf>
    <xf numFmtId="0" fontId="6" fillId="6" borderId="2" xfId="0" applyFont="1" applyFill="1" applyBorder="1" applyAlignment="1" applyProtection="1">
      <alignment horizontal="center" vertical="center" wrapText="1"/>
    </xf>
    <xf numFmtId="0" fontId="2" fillId="6" borderId="2" xfId="0" applyFont="1" applyFill="1" applyBorder="1" applyAlignment="1" applyProtection="1">
      <alignment horizontal="center" vertical="center" wrapText="1"/>
    </xf>
    <xf numFmtId="0" fontId="6" fillId="2" borderId="20" xfId="0" applyFont="1" applyFill="1" applyBorder="1" applyAlignment="1" applyProtection="1">
      <alignment horizontal="center" vertical="center" wrapText="1"/>
    </xf>
    <xf numFmtId="0" fontId="2" fillId="0" borderId="29" xfId="0" applyFont="1" applyBorder="1" applyAlignment="1" applyProtection="1">
      <alignment horizontal="center" vertical="center" wrapText="1"/>
    </xf>
    <xf numFmtId="0" fontId="5" fillId="0" borderId="1" xfId="0" applyFont="1" applyBorder="1" applyAlignment="1" applyProtection="1">
      <alignment horizontal="left" vertical="center" wrapText="1"/>
      <protection locked="0"/>
    </xf>
    <xf numFmtId="0" fontId="2" fillId="6" borderId="1" xfId="0" applyFont="1" applyFill="1" applyBorder="1" applyAlignment="1" applyProtection="1">
      <alignment horizontal="center" vertical="center"/>
    </xf>
    <xf numFmtId="0" fontId="0" fillId="0" borderId="0" xfId="0" applyAlignment="1" applyProtection="1">
      <alignment vertical="center"/>
    </xf>
    <xf numFmtId="0" fontId="5" fillId="0" borderId="1" xfId="0" applyFont="1" applyBorder="1" applyAlignment="1" applyProtection="1">
      <alignment vertical="top" wrapText="1"/>
    </xf>
    <xf numFmtId="0" fontId="5" fillId="0" borderId="1" xfId="0" applyFont="1" applyBorder="1" applyAlignment="1" applyProtection="1">
      <alignment horizontal="left" vertical="top" wrapText="1"/>
    </xf>
    <xf numFmtId="0" fontId="25" fillId="0" borderId="1" xfId="0" applyFont="1" applyBorder="1" applyAlignment="1" applyProtection="1">
      <alignment horizontal="left" vertical="center" wrapText="1"/>
    </xf>
    <xf numFmtId="2" fontId="14" fillId="6" borderId="1" xfId="1" applyNumberFormat="1" applyFont="1" applyFill="1" applyBorder="1" applyAlignment="1" applyProtection="1">
      <alignment horizontal="right" vertical="center"/>
    </xf>
    <xf numFmtId="2" fontId="21" fillId="6" borderId="1" xfId="1" applyNumberFormat="1" applyFont="1" applyFill="1" applyBorder="1" applyAlignment="1" applyProtection="1">
      <alignment horizontal="right" vertical="center"/>
    </xf>
    <xf numFmtId="2" fontId="2" fillId="6" borderId="1" xfId="1" applyNumberFormat="1" applyFont="1" applyFill="1" applyBorder="1" applyAlignment="1" applyProtection="1">
      <alignment horizontal="right" vertical="center" wrapText="1"/>
    </xf>
    <xf numFmtId="2" fontId="1" fillId="6" borderId="1" xfId="1" applyNumberFormat="1" applyFont="1" applyFill="1" applyBorder="1" applyAlignment="1" applyProtection="1">
      <alignment horizontal="right" vertical="center" wrapText="1"/>
    </xf>
    <xf numFmtId="2" fontId="2" fillId="6" borderId="1" xfId="1" applyNumberFormat="1" applyFont="1" applyFill="1" applyBorder="1" applyAlignment="1" applyProtection="1">
      <alignment horizontal="right" vertical="center"/>
    </xf>
    <xf numFmtId="2" fontId="27" fillId="6" borderId="1" xfId="1" applyNumberFormat="1" applyFont="1" applyFill="1" applyBorder="1" applyAlignment="1" applyProtection="1">
      <alignment horizontal="right" vertical="center"/>
    </xf>
    <xf numFmtId="2" fontId="28" fillId="6" borderId="1" xfId="1" applyNumberFormat="1" applyFont="1" applyFill="1" applyBorder="1" applyAlignment="1" applyProtection="1">
      <alignment horizontal="right" vertical="center"/>
    </xf>
    <xf numFmtId="0" fontId="5" fillId="0" borderId="1" xfId="0" applyFont="1" applyFill="1" applyBorder="1" applyAlignment="1" applyProtection="1">
      <alignment horizontal="left" vertical="center" wrapText="1"/>
      <protection locked="0"/>
    </xf>
    <xf numFmtId="0" fontId="0" fillId="0" borderId="1" xfId="0" applyNumberFormat="1" applyFont="1" applyFill="1" applyBorder="1" applyAlignment="1" applyProtection="1">
      <alignment horizontal="center" vertical="center"/>
      <protection locked="0"/>
    </xf>
    <xf numFmtId="0" fontId="25" fillId="6" borderId="41" xfId="0" applyFont="1" applyFill="1" applyBorder="1" applyAlignment="1">
      <alignment horizontal="left" vertical="center" wrapText="1"/>
    </xf>
    <xf numFmtId="0" fontId="31" fillId="6" borderId="42" xfId="0" applyFont="1" applyFill="1" applyBorder="1" applyAlignment="1">
      <alignment horizontal="center" vertical="center" wrapText="1"/>
    </xf>
    <xf numFmtId="0" fontId="25" fillId="0" borderId="2" xfId="0" applyFont="1" applyBorder="1" applyAlignment="1">
      <alignment horizontal="center" vertical="center" wrapText="1"/>
    </xf>
    <xf numFmtId="0" fontId="25" fillId="0" borderId="1" xfId="0" applyFont="1" applyBorder="1" applyAlignment="1">
      <alignment horizontal="left" vertical="center" wrapText="1"/>
    </xf>
    <xf numFmtId="0" fontId="31" fillId="7" borderId="1" xfId="0" applyFont="1" applyFill="1" applyBorder="1" applyAlignment="1">
      <alignment horizontal="center" vertical="center" wrapText="1"/>
    </xf>
    <xf numFmtId="0" fontId="31" fillId="10" borderId="1" xfId="0" applyFont="1" applyFill="1" applyBorder="1" applyAlignment="1">
      <alignment horizontal="center" vertical="center" wrapText="1"/>
    </xf>
    <xf numFmtId="0" fontId="25" fillId="0" borderId="1" xfId="0" applyFont="1" applyFill="1" applyBorder="1" applyAlignment="1" applyProtection="1">
      <alignment horizontal="center" vertical="center" wrapText="1"/>
      <protection locked="0"/>
    </xf>
    <xf numFmtId="0" fontId="25" fillId="0" borderId="3" xfId="0" applyFont="1" applyBorder="1" applyAlignment="1">
      <alignment horizontal="center" vertical="center" wrapText="1"/>
    </xf>
    <xf numFmtId="0" fontId="25" fillId="0" borderId="4" xfId="0" applyFont="1" applyBorder="1" applyAlignment="1">
      <alignment horizontal="left" vertical="center" wrapText="1"/>
    </xf>
    <xf numFmtId="0" fontId="31" fillId="7" borderId="4" xfId="0" applyFont="1" applyFill="1" applyBorder="1" applyAlignment="1">
      <alignment horizontal="center" vertical="center" wrapText="1"/>
    </xf>
    <xf numFmtId="0" fontId="31" fillId="10" borderId="4" xfId="0" applyFont="1" applyFill="1" applyBorder="1" applyAlignment="1">
      <alignment horizontal="center" vertical="center" wrapText="1"/>
    </xf>
    <xf numFmtId="0" fontId="25" fillId="0" borderId="4" xfId="0" applyFont="1" applyFill="1" applyBorder="1" applyAlignment="1" applyProtection="1">
      <alignment horizontal="center" vertical="center" wrapText="1"/>
      <protection locked="0"/>
    </xf>
    <xf numFmtId="0" fontId="25" fillId="0" borderId="1" xfId="0" applyFont="1" applyBorder="1" applyAlignment="1">
      <alignment vertical="center" wrapText="1"/>
    </xf>
    <xf numFmtId="0" fontId="28" fillId="6" borderId="2"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0" fontId="17" fillId="0" borderId="2"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xf>
    <xf numFmtId="0" fontId="28" fillId="7" borderId="1" xfId="0" applyFont="1" applyFill="1" applyBorder="1" applyAlignment="1" applyProtection="1">
      <alignment horizontal="center" vertical="center" wrapText="1"/>
    </xf>
    <xf numFmtId="0" fontId="28" fillId="10" borderId="1"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0" fontId="17" fillId="0" borderId="10" xfId="0" applyFont="1" applyFill="1" applyBorder="1" applyAlignment="1" applyProtection="1">
      <alignment horizontal="left" vertical="center" wrapText="1"/>
      <protection locked="0"/>
    </xf>
    <xf numFmtId="0" fontId="17" fillId="0" borderId="27" xfId="0" applyFont="1" applyFill="1" applyBorder="1" applyAlignment="1" applyProtection="1">
      <alignment horizontal="left" vertical="center" wrapText="1"/>
    </xf>
    <xf numFmtId="0" fontId="17" fillId="0" borderId="28" xfId="0" applyFont="1" applyFill="1" applyBorder="1" applyAlignment="1" applyProtection="1">
      <alignment horizontal="left" vertical="center" wrapText="1"/>
    </xf>
    <xf numFmtId="0" fontId="28" fillId="7" borderId="28" xfId="0" applyFont="1" applyFill="1" applyBorder="1" applyAlignment="1" applyProtection="1">
      <alignment horizontal="center" vertical="center" wrapText="1"/>
    </xf>
    <xf numFmtId="0" fontId="28" fillId="10" borderId="28" xfId="0" applyFont="1" applyFill="1" applyBorder="1" applyAlignment="1" applyProtection="1">
      <alignment horizontal="center" vertical="center" wrapText="1"/>
    </xf>
    <xf numFmtId="0" fontId="17" fillId="0" borderId="28" xfId="0" applyFont="1" applyFill="1" applyBorder="1" applyAlignment="1" applyProtection="1">
      <alignment horizontal="center" vertical="center" wrapText="1"/>
      <protection locked="0"/>
    </xf>
    <xf numFmtId="0" fontId="17" fillId="0" borderId="12" xfId="0" applyFont="1" applyFill="1" applyBorder="1" applyAlignment="1" applyProtection="1">
      <alignment horizontal="left" vertical="center" wrapText="1"/>
      <protection locked="0"/>
    </xf>
    <xf numFmtId="0" fontId="23" fillId="0" borderId="0" xfId="0" applyFont="1" applyFill="1"/>
    <xf numFmtId="0" fontId="25" fillId="0" borderId="10" xfId="0" applyFont="1" applyBorder="1" applyAlignment="1" applyProtection="1">
      <alignment horizontal="center" vertical="center" wrapText="1"/>
      <protection locked="0"/>
    </xf>
    <xf numFmtId="0" fontId="32" fillId="0" borderId="10" xfId="0" applyFont="1" applyBorder="1" applyAlignment="1" applyProtection="1">
      <alignment horizontal="center" vertical="center" wrapText="1"/>
      <protection locked="0"/>
    </xf>
    <xf numFmtId="0" fontId="25" fillId="0" borderId="11" xfId="0" applyFont="1" applyBorder="1" applyAlignment="1" applyProtection="1">
      <alignment horizontal="center" vertical="center" wrapText="1"/>
      <protection locked="0"/>
    </xf>
    <xf numFmtId="164" fontId="2" fillId="2" borderId="4" xfId="0" applyNumberFormat="1" applyFont="1" applyFill="1" applyBorder="1" applyProtection="1"/>
    <xf numFmtId="0" fontId="2" fillId="2" borderId="4" xfId="0" applyFont="1" applyFill="1" applyBorder="1" applyAlignment="1" applyProtection="1">
      <alignment horizontal="center" vertical="center" wrapText="1"/>
    </xf>
    <xf numFmtId="164" fontId="2" fillId="10" borderId="4" xfId="0" applyNumberFormat="1" applyFont="1" applyFill="1" applyBorder="1" applyProtection="1"/>
    <xf numFmtId="0" fontId="6" fillId="0" borderId="1" xfId="0" applyFont="1" applyBorder="1" applyAlignment="1">
      <alignment horizontal="center" vertical="center"/>
    </xf>
    <xf numFmtId="0" fontId="6" fillId="13" borderId="46"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11" fillId="0" borderId="23" xfId="0" applyFont="1" applyFill="1" applyBorder="1" applyAlignment="1" applyProtection="1">
      <alignment horizontal="justify" vertical="center" wrapText="1"/>
      <protection locked="0"/>
    </xf>
    <xf numFmtId="0" fontId="11" fillId="0" borderId="23" xfId="0" applyFont="1" applyFill="1" applyBorder="1" applyProtection="1">
      <protection locked="0"/>
    </xf>
    <xf numFmtId="0" fontId="11" fillId="0" borderId="23" xfId="0" applyFont="1" applyFill="1" applyBorder="1" applyAlignment="1" applyProtection="1">
      <alignment vertical="center" wrapText="1"/>
      <protection locked="0"/>
    </xf>
    <xf numFmtId="0" fontId="6" fillId="13" borderId="9" xfId="0" applyFont="1" applyFill="1" applyBorder="1" applyAlignment="1">
      <alignment horizontal="center" vertical="center" wrapText="1"/>
    </xf>
    <xf numFmtId="0" fontId="5" fillId="0" borderId="25" xfId="0" applyFont="1" applyBorder="1" applyAlignment="1">
      <alignment horizontal="justify" vertical="center" wrapText="1"/>
    </xf>
    <xf numFmtId="0" fontId="5" fillId="0" borderId="2" xfId="0" applyFont="1" applyBorder="1" applyAlignment="1">
      <alignment horizontal="justify" vertical="center" wrapText="1"/>
    </xf>
    <xf numFmtId="0" fontId="5" fillId="0" borderId="2" xfId="0" applyFont="1" applyBorder="1" applyAlignment="1">
      <alignment wrapText="1"/>
    </xf>
    <xf numFmtId="0" fontId="5" fillId="0" borderId="2" xfId="0" applyFont="1" applyBorder="1" applyAlignment="1">
      <alignment vertical="center" wrapText="1"/>
    </xf>
    <xf numFmtId="0" fontId="5" fillId="0" borderId="27" xfId="0" applyFont="1" applyBorder="1" applyAlignment="1">
      <alignment horizontal="justify" vertical="center" wrapText="1"/>
    </xf>
    <xf numFmtId="0" fontId="7" fillId="0" borderId="7" xfId="0" applyFont="1" applyBorder="1" applyAlignment="1">
      <alignment horizontal="center" vertical="center"/>
    </xf>
    <xf numFmtId="0" fontId="5" fillId="0" borderId="24" xfId="0" applyFont="1" applyBorder="1" applyAlignment="1">
      <alignment wrapText="1"/>
    </xf>
    <xf numFmtId="0" fontId="7" fillId="14" borderId="1" xfId="0" applyFont="1" applyFill="1" applyBorder="1" applyAlignment="1">
      <alignment horizontal="center" vertical="center"/>
    </xf>
    <xf numFmtId="0" fontId="5" fillId="14" borderId="23" xfId="0" applyFont="1" applyFill="1" applyBorder="1" applyAlignment="1">
      <alignment vertical="center" wrapText="1"/>
    </xf>
    <xf numFmtId="0" fontId="5" fillId="14" borderId="10" xfId="0" applyFont="1" applyFill="1" applyBorder="1" applyAlignment="1">
      <alignment wrapText="1"/>
    </xf>
    <xf numFmtId="0" fontId="7" fillId="14" borderId="18" xfId="0" applyFont="1" applyFill="1" applyBorder="1" applyAlignment="1">
      <alignment horizontal="center" vertical="center"/>
    </xf>
    <xf numFmtId="0" fontId="5" fillId="14" borderId="39" xfId="0" applyFont="1" applyFill="1" applyBorder="1" applyAlignment="1">
      <alignment vertical="center" wrapText="1"/>
    </xf>
    <xf numFmtId="0" fontId="5" fillId="14" borderId="19" xfId="0" applyFont="1" applyFill="1" applyBorder="1" applyAlignment="1">
      <alignment wrapText="1"/>
    </xf>
    <xf numFmtId="0" fontId="6" fillId="0" borderId="0" xfId="0" applyFont="1" applyFill="1" applyBorder="1" applyAlignment="1">
      <alignment horizontal="center" vertical="center" wrapText="1"/>
    </xf>
    <xf numFmtId="0" fontId="6" fillId="13" borderId="48" xfId="0" applyFont="1" applyFill="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33" fillId="0" borderId="22" xfId="0" applyFont="1" applyBorder="1" applyAlignment="1" applyProtection="1">
      <alignment horizontal="center" vertical="center" wrapText="1"/>
      <protection locked="0"/>
    </xf>
    <xf numFmtId="2" fontId="2" fillId="7" borderId="1" xfId="0" applyNumberFormat="1" applyFont="1" applyFill="1" applyBorder="1" applyAlignment="1" applyProtection="1">
      <alignment horizontal="center" vertical="center" wrapText="1"/>
    </xf>
    <xf numFmtId="2" fontId="2" fillId="2" borderId="1" xfId="0" applyNumberFormat="1" applyFont="1" applyFill="1" applyBorder="1" applyAlignment="1" applyProtection="1">
      <alignment horizontal="center" vertical="center" wrapText="1"/>
    </xf>
    <xf numFmtId="2" fontId="2" fillId="10" borderId="1" xfId="0" applyNumberFormat="1" applyFont="1" applyFill="1" applyBorder="1" applyAlignment="1" applyProtection="1">
      <alignment horizontal="center" vertical="center" wrapText="1"/>
    </xf>
    <xf numFmtId="164" fontId="2" fillId="7" borderId="4" xfId="0" applyNumberFormat="1" applyFont="1" applyFill="1" applyBorder="1" applyAlignment="1" applyProtection="1">
      <alignment horizontal="center" vertical="center" wrapText="1"/>
    </xf>
    <xf numFmtId="164" fontId="2" fillId="10" borderId="4" xfId="0" applyNumberFormat="1" applyFont="1" applyFill="1" applyBorder="1" applyAlignment="1" applyProtection="1">
      <alignment horizontal="center" vertical="center" wrapText="1"/>
    </xf>
    <xf numFmtId="0" fontId="8" fillId="13" borderId="8" xfId="0" applyFont="1" applyFill="1" applyBorder="1" applyAlignment="1">
      <alignment horizontal="center"/>
    </xf>
    <xf numFmtId="0" fontId="10" fillId="13" borderId="9" xfId="0" applyFont="1" applyFill="1" applyBorder="1" applyAlignment="1">
      <alignment horizont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8" fillId="13" borderId="47" xfId="0" applyFont="1" applyFill="1" applyBorder="1" applyAlignment="1">
      <alignment horizontal="center"/>
    </xf>
    <xf numFmtId="0" fontId="8" fillId="13" borderId="44" xfId="0" applyFont="1" applyFill="1" applyBorder="1" applyAlignment="1">
      <alignment horizontal="center"/>
    </xf>
    <xf numFmtId="0" fontId="8" fillId="13" borderId="46" xfId="0" applyFont="1" applyFill="1" applyBorder="1" applyAlignment="1">
      <alignment horizontal="center"/>
    </xf>
    <xf numFmtId="0" fontId="7" fillId="0" borderId="1" xfId="0" applyFont="1" applyBorder="1" applyAlignment="1">
      <alignment horizontal="center"/>
    </xf>
    <xf numFmtId="0" fontId="19" fillId="0" borderId="1" xfId="0" applyFont="1" applyBorder="1" applyAlignment="1">
      <alignment horizontal="center"/>
    </xf>
    <xf numFmtId="0" fontId="2" fillId="6" borderId="1" xfId="0" applyFont="1" applyFill="1" applyBorder="1" applyAlignment="1" applyProtection="1">
      <alignment vertical="center" wrapText="1"/>
    </xf>
    <xf numFmtId="0" fontId="0" fillId="6" borderId="1" xfId="0" applyFill="1" applyBorder="1" applyAlignment="1" applyProtection="1">
      <alignment vertical="center"/>
    </xf>
    <xf numFmtId="0" fontId="18" fillId="6" borderId="1" xfId="0" applyFont="1" applyFill="1" applyBorder="1" applyAlignment="1" applyProtection="1">
      <alignment vertical="center"/>
    </xf>
    <xf numFmtId="0" fontId="15" fillId="0" borderId="32" xfId="0" applyFont="1" applyFill="1" applyBorder="1" applyAlignment="1" applyProtection="1">
      <alignment horizontal="right" vertical="center" wrapText="1"/>
    </xf>
    <xf numFmtId="0" fontId="15" fillId="0" borderId="13" xfId="0" applyFont="1" applyFill="1" applyBorder="1" applyAlignment="1" applyProtection="1">
      <alignment horizontal="right" vertical="center" wrapText="1"/>
    </xf>
    <xf numFmtId="0" fontId="15" fillId="0" borderId="16" xfId="0" applyFont="1" applyFill="1" applyBorder="1" applyAlignment="1" applyProtection="1">
      <alignment horizontal="right" vertical="center" wrapText="1"/>
    </xf>
    <xf numFmtId="0" fontId="15" fillId="0" borderId="36" xfId="0" applyFont="1" applyFill="1" applyBorder="1" applyAlignment="1" applyProtection="1">
      <alignment horizontal="right" vertical="center" wrapText="1"/>
    </xf>
    <xf numFmtId="0" fontId="15" fillId="0" borderId="14" xfId="0" applyFont="1" applyFill="1" applyBorder="1" applyAlignment="1" applyProtection="1">
      <alignment horizontal="right" vertical="center" wrapText="1"/>
    </xf>
    <xf numFmtId="0" fontId="15" fillId="0" borderId="15" xfId="0" applyFont="1" applyFill="1" applyBorder="1" applyAlignment="1" applyProtection="1">
      <alignment horizontal="right" vertical="center" wrapText="1"/>
    </xf>
    <xf numFmtId="0" fontId="18" fillId="6" borderId="1" xfId="0" applyFont="1" applyFill="1" applyBorder="1" applyAlignment="1" applyProtection="1">
      <alignment wrapText="1"/>
    </xf>
    <xf numFmtId="0" fontId="18" fillId="6" borderId="1" xfId="0" applyFont="1" applyFill="1" applyBorder="1" applyAlignment="1" applyProtection="1">
      <alignment vertical="center" wrapText="1"/>
    </xf>
    <xf numFmtId="0" fontId="0" fillId="6" borderId="1" xfId="0" applyFill="1" applyBorder="1" applyAlignment="1" applyProtection="1">
      <alignment vertical="center" wrapText="1"/>
    </xf>
    <xf numFmtId="0" fontId="2" fillId="2" borderId="1" xfId="0" applyFont="1" applyFill="1" applyBorder="1" applyAlignment="1" applyProtection="1">
      <alignment horizontal="center" vertical="center" wrapText="1"/>
    </xf>
    <xf numFmtId="0" fontId="20" fillId="0" borderId="1" xfId="0" applyFont="1" applyBorder="1" applyAlignment="1" applyProtection="1">
      <alignment horizontal="center" wrapText="1"/>
    </xf>
    <xf numFmtId="0" fontId="24" fillId="0" borderId="1" xfId="0" applyFont="1" applyBorder="1" applyAlignment="1" applyProtection="1">
      <alignment wrapText="1"/>
    </xf>
    <xf numFmtId="0" fontId="2" fillId="0" borderId="1" xfId="0" applyFont="1" applyBorder="1" applyAlignment="1" applyProtection="1">
      <alignment horizontal="center" vertical="center" wrapText="1"/>
    </xf>
    <xf numFmtId="0" fontId="2" fillId="10" borderId="1" xfId="0" applyFont="1" applyFill="1" applyBorder="1" applyAlignment="1" applyProtection="1">
      <alignment horizontal="center" vertical="center" wrapText="1"/>
    </xf>
    <xf numFmtId="0" fontId="16" fillId="0" borderId="1" xfId="0" applyFont="1" applyBorder="1" applyAlignment="1" applyProtection="1">
      <alignment horizontal="center" wrapText="1"/>
    </xf>
    <xf numFmtId="0" fontId="1" fillId="0" borderId="1" xfId="0" applyFont="1" applyBorder="1" applyAlignment="1" applyProtection="1">
      <alignment horizontal="left" vertical="center" wrapText="1"/>
    </xf>
    <xf numFmtId="0" fontId="2" fillId="2" borderId="18" xfId="0" applyFont="1" applyFill="1" applyBorder="1" applyAlignment="1">
      <alignment vertical="center"/>
    </xf>
    <xf numFmtId="0" fontId="14" fillId="2" borderId="19" xfId="0" applyFont="1" applyFill="1" applyBorder="1" applyAlignment="1">
      <alignment vertical="center"/>
    </xf>
    <xf numFmtId="0" fontId="2" fillId="12" borderId="18" xfId="0" applyFont="1" applyFill="1" applyBorder="1" applyAlignment="1">
      <alignment vertical="center"/>
    </xf>
    <xf numFmtId="0" fontId="14" fillId="12" borderId="19" xfId="0" applyFont="1" applyFill="1" applyBorder="1" applyAlignment="1">
      <alignment vertical="center"/>
    </xf>
    <xf numFmtId="0" fontId="1" fillId="2" borderId="5" xfId="0" applyFont="1" applyFill="1" applyBorder="1" applyAlignment="1">
      <alignment wrapText="1"/>
    </xf>
    <xf numFmtId="0" fontId="0" fillId="2" borderId="17" xfId="0" applyFill="1" applyBorder="1" applyAlignment="1"/>
    <xf numFmtId="0" fontId="0" fillId="2" borderId="6" xfId="0" applyFill="1" applyBorder="1" applyAlignment="1"/>
    <xf numFmtId="0" fontId="1" fillId="12" borderId="5" xfId="0" applyFont="1" applyFill="1" applyBorder="1" applyAlignment="1">
      <alignment wrapText="1"/>
    </xf>
    <xf numFmtId="0" fontId="0" fillId="12" borderId="17" xfId="0" applyFill="1" applyBorder="1" applyAlignment="1"/>
    <xf numFmtId="0" fontId="0" fillId="12" borderId="6" xfId="0" applyFill="1" applyBorder="1" applyAlignment="1"/>
    <xf numFmtId="0" fontId="6" fillId="6" borderId="31" xfId="0" applyFont="1" applyFill="1" applyBorder="1" applyAlignment="1" applyProtection="1">
      <alignment horizontal="left" vertical="center" wrapText="1"/>
    </xf>
    <xf numFmtId="0" fontId="14" fillId="0" borderId="37" xfId="0" applyFont="1" applyBorder="1" applyAlignment="1">
      <alignment vertical="center" wrapText="1"/>
    </xf>
    <xf numFmtId="0" fontId="14" fillId="0" borderId="23" xfId="0" applyFont="1" applyBorder="1" applyAlignment="1">
      <alignment vertical="center" wrapText="1"/>
    </xf>
    <xf numFmtId="0" fontId="7" fillId="3" borderId="13" xfId="0" applyFont="1" applyFill="1" applyBorder="1" applyAlignment="1" applyProtection="1">
      <alignment horizontal="center"/>
    </xf>
    <xf numFmtId="0" fontId="7" fillId="3" borderId="40" xfId="0" applyFont="1" applyFill="1" applyBorder="1" applyAlignment="1" applyProtection="1">
      <alignment horizontal="center"/>
    </xf>
    <xf numFmtId="0" fontId="2" fillId="7" borderId="1" xfId="0" applyFont="1" applyFill="1" applyBorder="1" applyAlignment="1" applyProtection="1">
      <alignment horizontal="center" vertical="center" wrapText="1"/>
    </xf>
    <xf numFmtId="0" fontId="2" fillId="9" borderId="5" xfId="0" applyFont="1" applyFill="1" applyBorder="1" applyAlignment="1">
      <alignment vertical="center"/>
    </xf>
    <xf numFmtId="0" fontId="2" fillId="9" borderId="6" xfId="0" applyFont="1" applyFill="1" applyBorder="1" applyAlignment="1">
      <alignment vertical="center"/>
    </xf>
    <xf numFmtId="0" fontId="1" fillId="9" borderId="5" xfId="0" applyFont="1" applyFill="1" applyBorder="1" applyAlignment="1">
      <alignment wrapText="1"/>
    </xf>
    <xf numFmtId="0" fontId="0" fillId="9" borderId="17" xfId="0" applyFill="1" applyBorder="1" applyAlignment="1">
      <alignment wrapText="1"/>
    </xf>
    <xf numFmtId="0" fontId="0" fillId="9" borderId="6" xfId="0" applyFill="1" applyBorder="1" applyAlignment="1">
      <alignment wrapText="1"/>
    </xf>
    <xf numFmtId="0" fontId="17" fillId="0" borderId="33" xfId="0" applyFont="1" applyBorder="1" applyAlignment="1">
      <alignment wrapText="1"/>
    </xf>
    <xf numFmtId="0" fontId="17" fillId="0" borderId="34" xfId="0" applyFont="1" applyBorder="1" applyAlignment="1">
      <alignment wrapText="1"/>
    </xf>
    <xf numFmtId="0" fontId="17" fillId="0" borderId="35" xfId="0" applyFont="1" applyBorder="1" applyAlignment="1">
      <alignment wrapText="1"/>
    </xf>
    <xf numFmtId="0" fontId="2" fillId="3" borderId="5" xfId="0" applyFont="1" applyFill="1" applyBorder="1" applyAlignment="1"/>
    <xf numFmtId="0" fontId="2" fillId="3" borderId="17" xfId="0" applyFont="1" applyFill="1" applyBorder="1" applyAlignment="1"/>
    <xf numFmtId="0" fontId="2" fillId="3" borderId="6" xfId="0" applyFont="1" applyFill="1" applyBorder="1" applyAlignment="1"/>
    <xf numFmtId="0" fontId="2" fillId="6" borderId="1" xfId="0" applyFont="1" applyFill="1" applyBorder="1" applyAlignment="1" applyProtection="1">
      <alignment horizontal="left" vertical="center" wrapText="1"/>
    </xf>
    <xf numFmtId="164" fontId="30" fillId="3" borderId="5" xfId="0" applyNumberFormat="1" applyFont="1" applyFill="1" applyBorder="1" applyAlignment="1" applyProtection="1"/>
    <xf numFmtId="164" fontId="30" fillId="3" borderId="6" xfId="0" applyNumberFormat="1" applyFont="1" applyFill="1" applyBorder="1" applyAlignment="1" applyProtection="1"/>
    <xf numFmtId="0" fontId="17" fillId="0" borderId="7" xfId="0" applyFont="1" applyBorder="1" applyAlignment="1">
      <alignment wrapText="1"/>
    </xf>
    <xf numFmtId="0" fontId="2" fillId="3" borderId="18" xfId="0" applyFont="1" applyFill="1" applyBorder="1" applyAlignment="1"/>
    <xf numFmtId="0" fontId="2" fillId="3" borderId="20" xfId="0" applyFont="1" applyFill="1" applyBorder="1" applyAlignment="1"/>
    <xf numFmtId="0" fontId="2" fillId="3" borderId="19" xfId="0" applyFont="1" applyFill="1" applyBorder="1" applyAlignment="1"/>
    <xf numFmtId="0" fontId="2" fillId="0" borderId="13" xfId="0" applyFont="1" applyFill="1" applyBorder="1" applyAlignment="1" applyProtection="1">
      <alignment horizontal="right" vertical="center" wrapText="1"/>
    </xf>
    <xf numFmtId="0" fontId="2" fillId="0" borderId="16" xfId="0" applyFont="1" applyFill="1" applyBorder="1" applyAlignment="1" applyProtection="1">
      <alignment horizontal="right" vertical="center" wrapText="1"/>
    </xf>
    <xf numFmtId="0" fontId="2" fillId="0" borderId="14" xfId="0" applyFont="1" applyFill="1" applyBorder="1" applyAlignment="1" applyProtection="1">
      <alignment horizontal="right" vertical="center" wrapText="1"/>
    </xf>
    <xf numFmtId="0" fontId="2" fillId="0" borderId="15" xfId="0" applyFont="1" applyFill="1" applyBorder="1" applyAlignment="1" applyProtection="1">
      <alignment horizontal="right" vertical="center" wrapText="1"/>
    </xf>
    <xf numFmtId="164" fontId="7" fillId="3" borderId="31" xfId="0" applyNumberFormat="1" applyFont="1" applyFill="1" applyBorder="1" applyAlignment="1" applyProtection="1"/>
    <xf numFmtId="164" fontId="7" fillId="3" borderId="23" xfId="0" applyNumberFormat="1" applyFont="1" applyFill="1" applyBorder="1" applyAlignment="1" applyProtection="1"/>
    <xf numFmtId="0" fontId="7" fillId="0" borderId="0" xfId="0" applyFont="1" applyBorder="1" applyAlignment="1">
      <alignment horizontal="center" wrapText="1"/>
    </xf>
    <xf numFmtId="0" fontId="20" fillId="0" borderId="20" xfId="0" applyFont="1" applyFill="1" applyBorder="1" applyAlignment="1">
      <alignment horizontal="center" vertical="center" wrapText="1"/>
    </xf>
    <xf numFmtId="0" fontId="20" fillId="0" borderId="20" xfId="0" applyFont="1" applyBorder="1" applyAlignment="1">
      <alignment horizontal="center" vertical="center" wrapText="1"/>
    </xf>
    <xf numFmtId="0" fontId="0" fillId="0" borderId="19" xfId="0" applyBorder="1" applyAlignment="1">
      <alignment horizontal="center" vertical="center" wrapText="1"/>
    </xf>
    <xf numFmtId="0" fontId="7" fillId="3" borderId="13" xfId="0" applyFont="1" applyFill="1" applyBorder="1" applyAlignment="1" applyProtection="1">
      <alignment horizontal="center" wrapText="1"/>
    </xf>
    <xf numFmtId="0" fontId="7" fillId="3" borderId="16" xfId="0" applyFont="1" applyFill="1" applyBorder="1" applyAlignment="1" applyProtection="1">
      <alignment horizontal="center" wrapText="1"/>
    </xf>
    <xf numFmtId="0" fontId="28" fillId="6" borderId="31" xfId="0" applyFont="1" applyFill="1" applyBorder="1" applyAlignment="1" applyProtection="1">
      <alignment horizontal="left" vertical="center" wrapText="1"/>
    </xf>
    <xf numFmtId="0" fontId="28" fillId="6" borderId="37" xfId="0" applyFont="1" applyFill="1" applyBorder="1" applyAlignment="1" applyProtection="1">
      <alignment horizontal="left" vertical="center" wrapText="1"/>
    </xf>
    <xf numFmtId="0" fontId="28" fillId="6" borderId="23" xfId="0" applyFont="1" applyFill="1" applyBorder="1" applyAlignment="1" applyProtection="1">
      <alignment horizontal="left" vertical="center" wrapText="1"/>
    </xf>
    <xf numFmtId="0" fontId="31" fillId="6" borderId="43" xfId="0" applyFont="1" applyFill="1" applyBorder="1" applyAlignment="1">
      <alignment horizontal="left" vertical="center" wrapText="1"/>
    </xf>
    <xf numFmtId="0" fontId="31" fillId="6" borderId="44" xfId="0" applyFont="1" applyFill="1" applyBorder="1" applyAlignment="1">
      <alignment horizontal="left" vertical="center" wrapText="1"/>
    </xf>
    <xf numFmtId="0" fontId="31" fillId="6" borderId="45" xfId="0" applyFont="1" applyFill="1" applyBorder="1" applyAlignment="1">
      <alignment horizontal="left" vertical="center" wrapText="1"/>
    </xf>
    <xf numFmtId="0" fontId="7" fillId="0" borderId="0" xfId="0" applyFont="1" applyBorder="1" applyAlignment="1" applyProtection="1">
      <alignment horizontal="center" wrapText="1"/>
    </xf>
    <xf numFmtId="0" fontId="20" fillId="0" borderId="20" xfId="0" applyFont="1" applyFill="1" applyBorder="1" applyAlignment="1" applyProtection="1">
      <alignment horizontal="center" vertical="center" wrapText="1"/>
    </xf>
    <xf numFmtId="0" fontId="2" fillId="6" borderId="38" xfId="0" applyFont="1" applyFill="1" applyBorder="1" applyAlignment="1" applyProtection="1">
      <alignment horizontal="left" vertical="center" wrapText="1"/>
    </xf>
    <xf numFmtId="0" fontId="2" fillId="6" borderId="17" xfId="0" applyFont="1" applyFill="1" applyBorder="1" applyAlignment="1" applyProtection="1">
      <alignment horizontal="left" vertical="center" wrapText="1"/>
    </xf>
    <xf numFmtId="0" fontId="2" fillId="6" borderId="39" xfId="0" applyFont="1" applyFill="1" applyBorder="1" applyAlignment="1" applyProtection="1">
      <alignment horizontal="left" vertical="center" wrapText="1"/>
    </xf>
    <xf numFmtId="0" fontId="2" fillId="9" borderId="5" xfId="0" applyFont="1" applyFill="1" applyBorder="1" applyAlignment="1" applyProtection="1">
      <alignment vertical="center"/>
    </xf>
    <xf numFmtId="0" fontId="2" fillId="9" borderId="6" xfId="0" applyFont="1" applyFill="1" applyBorder="1" applyAlignment="1" applyProtection="1">
      <alignment vertical="center"/>
    </xf>
    <xf numFmtId="0" fontId="1" fillId="9" borderId="5" xfId="0" applyFont="1" applyFill="1" applyBorder="1" applyAlignment="1" applyProtection="1">
      <alignment wrapText="1"/>
    </xf>
    <xf numFmtId="0" fontId="1" fillId="9" borderId="17" xfId="0" applyFont="1" applyFill="1" applyBorder="1" applyAlignment="1" applyProtection="1">
      <alignment wrapText="1"/>
    </xf>
    <xf numFmtId="0" fontId="0" fillId="9" borderId="17" xfId="0" applyFill="1" applyBorder="1" applyAlignment="1" applyProtection="1">
      <alignment wrapText="1"/>
    </xf>
    <xf numFmtId="0" fontId="0" fillId="9" borderId="6" xfId="0" applyFill="1" applyBorder="1" applyAlignment="1" applyProtection="1">
      <alignment wrapText="1"/>
    </xf>
    <xf numFmtId="0" fontId="2" fillId="12" borderId="18" xfId="0" applyFont="1" applyFill="1" applyBorder="1" applyAlignment="1" applyProtection="1">
      <alignment vertical="center"/>
    </xf>
    <xf numFmtId="0" fontId="14" fillId="12" borderId="19" xfId="0" applyFont="1" applyFill="1" applyBorder="1" applyAlignment="1" applyProtection="1">
      <alignment vertical="center"/>
    </xf>
    <xf numFmtId="0" fontId="1" fillId="12" borderId="5" xfId="0" applyFont="1" applyFill="1" applyBorder="1" applyAlignment="1" applyProtection="1">
      <alignment wrapText="1"/>
    </xf>
    <xf numFmtId="0" fontId="1" fillId="12" borderId="17" xfId="0" applyFont="1" applyFill="1" applyBorder="1" applyAlignment="1" applyProtection="1">
      <alignment wrapText="1"/>
    </xf>
    <xf numFmtId="0" fontId="0" fillId="12" borderId="17" xfId="0" applyFill="1" applyBorder="1" applyAlignment="1" applyProtection="1"/>
    <xf numFmtId="0" fontId="0" fillId="12" borderId="6" xfId="0" applyFill="1" applyBorder="1" applyAlignment="1" applyProtection="1"/>
    <xf numFmtId="0" fontId="20" fillId="0" borderId="20" xfId="0" applyFont="1" applyBorder="1" applyAlignment="1" applyProtection="1">
      <alignment horizontal="center" vertical="center" wrapText="1"/>
    </xf>
    <xf numFmtId="0" fontId="0" fillId="0" borderId="19" xfId="0"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0" fontId="22" fillId="0" borderId="0" xfId="0" applyFont="1" applyBorder="1" applyAlignment="1" applyProtection="1">
      <alignment horizontal="right"/>
    </xf>
    <xf numFmtId="0" fontId="22" fillId="0" borderId="21" xfId="0" applyFont="1" applyBorder="1" applyAlignment="1" applyProtection="1">
      <alignment horizontal="right"/>
    </xf>
    <xf numFmtId="0" fontId="22" fillId="0" borderId="14" xfId="0" applyFont="1" applyBorder="1" applyAlignment="1" applyProtection="1">
      <alignment horizontal="right"/>
    </xf>
    <xf numFmtId="0" fontId="17" fillId="0" borderId="7" xfId="0" applyFont="1" applyBorder="1" applyAlignment="1" applyProtection="1">
      <alignment wrapText="1"/>
    </xf>
    <xf numFmtId="0" fontId="2" fillId="3" borderId="18" xfId="0" applyFont="1" applyFill="1" applyBorder="1" applyAlignment="1" applyProtection="1"/>
    <xf numFmtId="0" fontId="2" fillId="3" borderId="20" xfId="0" applyFont="1" applyFill="1" applyBorder="1" applyAlignment="1" applyProtection="1"/>
    <xf numFmtId="0" fontId="2" fillId="3" borderId="19" xfId="0" applyFont="1" applyFill="1" applyBorder="1" applyAlignment="1" applyProtection="1"/>
    <xf numFmtId="0" fontId="2" fillId="6" borderId="31" xfId="0" applyFont="1" applyFill="1" applyBorder="1" applyAlignment="1" applyProtection="1">
      <alignment horizontal="left" vertical="center" wrapText="1"/>
    </xf>
    <xf numFmtId="0" fontId="2" fillId="6" borderId="37" xfId="0" applyFont="1" applyFill="1" applyBorder="1" applyAlignment="1" applyProtection="1">
      <alignment horizontal="left" vertical="center" wrapText="1"/>
    </xf>
    <xf numFmtId="0" fontId="2" fillId="6" borderId="23" xfId="0" applyFont="1" applyFill="1" applyBorder="1" applyAlignment="1" applyProtection="1">
      <alignment horizontal="left" vertical="center" wrapText="1"/>
    </xf>
    <xf numFmtId="0" fontId="1" fillId="2" borderId="5" xfId="0" applyFont="1" applyFill="1" applyBorder="1" applyAlignment="1" applyProtection="1">
      <alignment horizontal="left" wrapText="1"/>
    </xf>
    <xf numFmtId="0" fontId="1" fillId="2" borderId="17" xfId="0" applyFont="1" applyFill="1" applyBorder="1" applyAlignment="1" applyProtection="1">
      <alignment horizontal="left" wrapText="1"/>
    </xf>
    <xf numFmtId="0" fontId="1" fillId="2" borderId="6" xfId="0" applyFont="1" applyFill="1" applyBorder="1" applyAlignment="1" applyProtection="1">
      <alignment horizontal="left" wrapText="1"/>
    </xf>
    <xf numFmtId="0" fontId="2" fillId="2" borderId="5" xfId="0" applyFont="1" applyFill="1" applyBorder="1" applyAlignment="1" applyProtection="1">
      <alignment vertical="center"/>
    </xf>
    <xf numFmtId="0" fontId="2" fillId="2" borderId="6" xfId="0" applyFont="1" applyFill="1" applyBorder="1" applyAlignment="1" applyProtection="1">
      <alignment vertical="center"/>
    </xf>
    <xf numFmtId="164" fontId="30" fillId="3" borderId="18" xfId="0" applyNumberFormat="1" applyFont="1" applyFill="1" applyBorder="1" applyAlignment="1" applyProtection="1">
      <alignment horizontal="center"/>
    </xf>
    <xf numFmtId="164" fontId="30" fillId="3" borderId="19" xfId="0" applyNumberFormat="1" applyFont="1" applyFill="1" applyBorder="1" applyAlignment="1" applyProtection="1">
      <alignment horizontal="center"/>
    </xf>
    <xf numFmtId="0" fontId="5" fillId="6" borderId="37" xfId="0" applyFont="1" applyFill="1" applyBorder="1" applyAlignment="1" applyProtection="1">
      <alignment horizontal="left" vertical="center" wrapText="1"/>
    </xf>
    <xf numFmtId="0" fontId="5" fillId="6" borderId="23" xfId="0" applyFont="1" applyFill="1" applyBorder="1" applyAlignment="1" applyProtection="1">
      <alignment horizontal="left" vertical="center" wrapText="1"/>
    </xf>
  </cellXfs>
  <cellStyles count="2">
    <cellStyle name="Comma" xfId="1" builtinId="3"/>
    <cellStyle name="Normal" xfId="0" builtinId="0"/>
  </cellStyles>
  <dxfs count="0"/>
  <tableStyles count="0" defaultTableStyle="TableStyleMedium2" defaultPivotStyle="PivotStyleLight16"/>
  <colors>
    <mruColors>
      <color rgb="FFFCFDD7"/>
      <color rgb="FFFF6600"/>
      <color rgb="FF7BE8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F52F8-0BA0-4D77-8018-3E9D8D920931}">
  <dimension ref="B1:E40"/>
  <sheetViews>
    <sheetView topLeftCell="A19" zoomScale="120" zoomScaleNormal="120" workbookViewId="0">
      <selection activeCell="C12" sqref="C12"/>
    </sheetView>
  </sheetViews>
  <sheetFormatPr defaultColWidth="9.140625" defaultRowHeight="12" x14ac:dyDescent="0.2"/>
  <cols>
    <col min="1" max="1" width="9.140625" style="4"/>
    <col min="2" max="2" width="28.28515625" style="4" customWidth="1"/>
    <col min="3" max="3" width="50.85546875" style="4" customWidth="1"/>
    <col min="4" max="4" width="41.7109375" style="4" customWidth="1"/>
    <col min="5" max="16384" width="9.140625" style="4"/>
  </cols>
  <sheetData>
    <row r="1" spans="2:5" ht="19.5" thickBot="1" x14ac:dyDescent="0.35">
      <c r="B1" s="255" t="s">
        <v>82</v>
      </c>
      <c r="C1" s="256"/>
      <c r="D1" s="245"/>
      <c r="E1" s="102"/>
    </row>
    <row r="2" spans="2:5" ht="12.75" thickBot="1" x14ac:dyDescent="0.25">
      <c r="B2" s="257" t="s">
        <v>178</v>
      </c>
      <c r="C2" s="258"/>
    </row>
    <row r="3" spans="2:5" ht="12.75" thickBot="1" x14ac:dyDescent="0.25">
      <c r="B3" s="246" t="s">
        <v>304</v>
      </c>
      <c r="C3" s="231" t="s">
        <v>367</v>
      </c>
      <c r="D3" s="226" t="s">
        <v>115</v>
      </c>
    </row>
    <row r="4" spans="2:5" ht="25.5" x14ac:dyDescent="0.2">
      <c r="B4" s="232" t="s">
        <v>245</v>
      </c>
      <c r="C4" s="249"/>
      <c r="D4" s="227" t="s">
        <v>308</v>
      </c>
    </row>
    <row r="5" spans="2:5" x14ac:dyDescent="0.2">
      <c r="B5" s="233" t="s">
        <v>61</v>
      </c>
      <c r="C5" s="247"/>
      <c r="D5" s="228" t="s">
        <v>92</v>
      </c>
    </row>
    <row r="6" spans="2:5" ht="33.75" x14ac:dyDescent="0.2">
      <c r="B6" s="233" t="s">
        <v>49</v>
      </c>
      <c r="C6" s="247"/>
      <c r="D6" s="228" t="s">
        <v>116</v>
      </c>
    </row>
    <row r="7" spans="2:5" ht="27.75" customHeight="1" x14ac:dyDescent="0.2">
      <c r="B7" s="233" t="s">
        <v>52</v>
      </c>
      <c r="C7" s="247"/>
      <c r="D7" s="228" t="s">
        <v>179</v>
      </c>
    </row>
    <row r="8" spans="2:5" x14ac:dyDescent="0.2">
      <c r="B8" s="233" t="s">
        <v>47</v>
      </c>
      <c r="C8" s="247"/>
      <c r="D8" s="228" t="s">
        <v>88</v>
      </c>
    </row>
    <row r="9" spans="2:5" x14ac:dyDescent="0.2">
      <c r="B9" s="233" t="s">
        <v>48</v>
      </c>
      <c r="C9" s="247"/>
      <c r="D9" s="228" t="s">
        <v>88</v>
      </c>
    </row>
    <row r="10" spans="2:5" ht="24" x14ac:dyDescent="0.2">
      <c r="B10" s="234" t="s">
        <v>76</v>
      </c>
      <c r="C10" s="247"/>
      <c r="D10" s="229" t="s">
        <v>74</v>
      </c>
    </row>
    <row r="11" spans="2:5" ht="34.5" customHeight="1" x14ac:dyDescent="0.2">
      <c r="B11" s="235" t="s">
        <v>50</v>
      </c>
      <c r="C11" s="247"/>
      <c r="D11" s="230" t="s">
        <v>91</v>
      </c>
    </row>
    <row r="12" spans="2:5" ht="29.25" customHeight="1" x14ac:dyDescent="0.2">
      <c r="B12" s="235" t="s">
        <v>51</v>
      </c>
      <c r="C12" s="247"/>
      <c r="D12" s="230" t="s">
        <v>89</v>
      </c>
    </row>
    <row r="13" spans="2:5" ht="22.5" x14ac:dyDescent="0.2">
      <c r="B13" s="233" t="s">
        <v>0</v>
      </c>
      <c r="C13" s="247"/>
      <c r="D13" s="228" t="s">
        <v>236</v>
      </c>
    </row>
    <row r="14" spans="2:5" ht="12.75" thickBot="1" x14ac:dyDescent="0.25">
      <c r="B14" s="236" t="s">
        <v>53</v>
      </c>
      <c r="C14" s="248"/>
      <c r="D14" s="228" t="s">
        <v>90</v>
      </c>
    </row>
    <row r="15" spans="2:5" x14ac:dyDescent="0.2">
      <c r="B15" s="94"/>
      <c r="C15" s="113"/>
    </row>
    <row r="16" spans="2:5" ht="12.75" thickBot="1" x14ac:dyDescent="0.25">
      <c r="B16" s="94"/>
      <c r="C16" s="113"/>
    </row>
    <row r="17" spans="2:4" ht="15.75" customHeight="1" x14ac:dyDescent="0.25">
      <c r="B17" s="259" t="s">
        <v>246</v>
      </c>
      <c r="C17" s="260"/>
      <c r="D17" s="261"/>
    </row>
    <row r="18" spans="2:4" x14ac:dyDescent="0.2">
      <c r="B18" s="225" t="s">
        <v>370</v>
      </c>
      <c r="C18" s="225" t="s">
        <v>368</v>
      </c>
      <c r="D18" s="225" t="s">
        <v>369</v>
      </c>
    </row>
    <row r="19" spans="2:4" ht="86.25" customHeight="1" x14ac:dyDescent="0.2">
      <c r="B19" s="239">
        <v>1</v>
      </c>
      <c r="C19" s="240" t="s">
        <v>309</v>
      </c>
      <c r="D19" s="241" t="s">
        <v>306</v>
      </c>
    </row>
    <row r="20" spans="2:4" ht="91.5" customHeight="1" x14ac:dyDescent="0.2">
      <c r="B20" s="114">
        <v>2</v>
      </c>
      <c r="C20" s="119" t="s">
        <v>265</v>
      </c>
      <c r="D20" s="101" t="s">
        <v>249</v>
      </c>
    </row>
    <row r="21" spans="2:4" ht="26.25" customHeight="1" x14ac:dyDescent="0.2">
      <c r="B21" s="114">
        <v>3</v>
      </c>
      <c r="C21" s="120" t="s">
        <v>270</v>
      </c>
      <c r="D21" s="101" t="s">
        <v>271</v>
      </c>
    </row>
    <row r="22" spans="2:4" ht="156.75" customHeight="1" x14ac:dyDescent="0.2">
      <c r="B22" s="114">
        <v>4</v>
      </c>
      <c r="C22" s="121" t="s">
        <v>266</v>
      </c>
      <c r="D22" s="101" t="s">
        <v>268</v>
      </c>
    </row>
    <row r="23" spans="2:4" ht="145.5" customHeight="1" x14ac:dyDescent="0.2">
      <c r="B23" s="114">
        <v>5</v>
      </c>
      <c r="C23" s="120" t="s">
        <v>250</v>
      </c>
      <c r="D23" s="101" t="s">
        <v>269</v>
      </c>
    </row>
    <row r="24" spans="2:4" ht="96" x14ac:dyDescent="0.2">
      <c r="B24" s="114">
        <v>6</v>
      </c>
      <c r="C24" s="122" t="s">
        <v>264</v>
      </c>
      <c r="D24" s="93" t="s">
        <v>273</v>
      </c>
    </row>
    <row r="25" spans="2:4" ht="174" customHeight="1" x14ac:dyDescent="0.2">
      <c r="B25" s="114">
        <v>7</v>
      </c>
      <c r="C25" s="122" t="s">
        <v>251</v>
      </c>
      <c r="D25" s="103" t="s">
        <v>272</v>
      </c>
    </row>
    <row r="26" spans="2:4" ht="98.25" customHeight="1" x14ac:dyDescent="0.2">
      <c r="B26" s="114">
        <v>8</v>
      </c>
      <c r="C26" s="122" t="s">
        <v>252</v>
      </c>
      <c r="D26" s="93" t="s">
        <v>253</v>
      </c>
    </row>
    <row r="27" spans="2:4" ht="100.5" customHeight="1" x14ac:dyDescent="0.2">
      <c r="B27" s="114">
        <v>9</v>
      </c>
      <c r="C27" s="122" t="s">
        <v>254</v>
      </c>
      <c r="D27" s="93" t="s">
        <v>257</v>
      </c>
    </row>
    <row r="28" spans="2:4" ht="225" customHeight="1" x14ac:dyDescent="0.2">
      <c r="B28" s="115">
        <v>10</v>
      </c>
      <c r="C28" s="123" t="s">
        <v>258</v>
      </c>
      <c r="D28" s="95" t="s">
        <v>259</v>
      </c>
    </row>
    <row r="29" spans="2:4" ht="102" customHeight="1" x14ac:dyDescent="0.2">
      <c r="B29" s="114">
        <v>11</v>
      </c>
      <c r="C29" s="51" t="s">
        <v>260</v>
      </c>
      <c r="D29" s="104" t="s">
        <v>261</v>
      </c>
    </row>
    <row r="30" spans="2:4" ht="304.5" customHeight="1" x14ac:dyDescent="0.2">
      <c r="B30" s="114">
        <v>12</v>
      </c>
      <c r="C30" s="122" t="s">
        <v>274</v>
      </c>
      <c r="D30" s="93" t="s">
        <v>262</v>
      </c>
    </row>
    <row r="31" spans="2:4" ht="84" customHeight="1" x14ac:dyDescent="0.2">
      <c r="B31" s="114">
        <v>13</v>
      </c>
      <c r="C31" s="122" t="s">
        <v>255</v>
      </c>
      <c r="D31" s="93" t="s">
        <v>256</v>
      </c>
    </row>
    <row r="32" spans="2:4" ht="115.5" customHeight="1" thickBot="1" x14ac:dyDescent="0.25">
      <c r="B32" s="237">
        <v>14</v>
      </c>
      <c r="C32" s="120" t="s">
        <v>263</v>
      </c>
      <c r="D32" s="238" t="s">
        <v>267</v>
      </c>
    </row>
    <row r="33" spans="2:4" ht="63.75" customHeight="1" thickBot="1" x14ac:dyDescent="0.25">
      <c r="B33" s="242">
        <v>15</v>
      </c>
      <c r="C33" s="243" t="s">
        <v>280</v>
      </c>
      <c r="D33" s="244" t="s">
        <v>305</v>
      </c>
    </row>
    <row r="34" spans="2:4" ht="68.25" customHeight="1" x14ac:dyDescent="0.2">
      <c r="B34" s="116">
        <v>15.1</v>
      </c>
      <c r="C34" s="124" t="s">
        <v>275</v>
      </c>
      <c r="D34" s="105" t="s">
        <v>282</v>
      </c>
    </row>
    <row r="35" spans="2:4" ht="25.5" customHeight="1" x14ac:dyDescent="0.2">
      <c r="B35" s="117">
        <v>15.2</v>
      </c>
      <c r="C35" s="125" t="s">
        <v>248</v>
      </c>
      <c r="D35" s="93" t="s">
        <v>303</v>
      </c>
    </row>
    <row r="36" spans="2:4" ht="39.75" customHeight="1" x14ac:dyDescent="0.2">
      <c r="B36" s="117">
        <v>15.3</v>
      </c>
      <c r="C36" s="125" t="s">
        <v>247</v>
      </c>
      <c r="D36" s="93" t="s">
        <v>281</v>
      </c>
    </row>
    <row r="37" spans="2:4" ht="38.25" customHeight="1" x14ac:dyDescent="0.2">
      <c r="B37" s="117">
        <v>15.4</v>
      </c>
      <c r="C37" s="51" t="s">
        <v>276</v>
      </c>
      <c r="D37" s="93" t="s">
        <v>285</v>
      </c>
    </row>
    <row r="38" spans="2:4" ht="60" x14ac:dyDescent="0.2">
      <c r="B38" s="117">
        <v>15.5</v>
      </c>
      <c r="C38" s="51" t="s">
        <v>277</v>
      </c>
      <c r="D38" s="93" t="s">
        <v>307</v>
      </c>
    </row>
    <row r="39" spans="2:4" ht="31.5" customHeight="1" x14ac:dyDescent="0.2">
      <c r="B39" s="117">
        <v>15.6</v>
      </c>
      <c r="C39" s="51" t="s">
        <v>278</v>
      </c>
      <c r="D39" s="93" t="s">
        <v>283</v>
      </c>
    </row>
    <row r="40" spans="2:4" ht="20.25" customHeight="1" thickBot="1" x14ac:dyDescent="0.25">
      <c r="B40" s="118">
        <v>15.7</v>
      </c>
      <c r="C40" s="126" t="s">
        <v>279</v>
      </c>
      <c r="D40" s="96" t="s">
        <v>284</v>
      </c>
    </row>
  </sheetData>
  <sheetProtection algorithmName="SHA-512" hashValue="yk2BQ270s+uxjnVr7nBMg6ptge0CKlDVSrx8tx6+VUy+3iwCYkqM30kxWyAc0hQ7H2yND/yYBQVPclM8Ig/e2w==" saltValue="XWTjuX0qGGLKXAqJw+GMoQ==" spinCount="100000" sheet="1" objects="1" scenarios="1" insertRows="0" sort="0" autoFilter="0"/>
  <autoFilter ref="B18:D40" xr:uid="{12036830-469F-425E-988C-849177F18C6F}"/>
  <mergeCells count="3">
    <mergeCell ref="B1:C1"/>
    <mergeCell ref="B2:C2"/>
    <mergeCell ref="B17:D17"/>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B1826-F15B-4809-86CB-7EEB7E1B6A17}">
  <dimension ref="A2:L96"/>
  <sheetViews>
    <sheetView tabSelected="1" zoomScaleNormal="100" workbookViewId="0">
      <selection activeCell="F89" sqref="F89:H89"/>
    </sheetView>
  </sheetViews>
  <sheetFormatPr defaultColWidth="9.140625" defaultRowHeight="12.75" x14ac:dyDescent="0.2"/>
  <cols>
    <col min="1" max="1" width="8" style="1" customWidth="1"/>
    <col min="2" max="2" width="34.42578125" style="2" customWidth="1"/>
    <col min="3" max="3" width="17.85546875" style="2" customWidth="1"/>
    <col min="4" max="4" width="15.42578125" style="2" customWidth="1"/>
    <col min="5" max="5" width="21.42578125" style="2" customWidth="1"/>
    <col min="6" max="6" width="13.28515625" style="2" customWidth="1"/>
    <col min="7" max="7" width="12.28515625" style="2" customWidth="1"/>
    <col min="8" max="8" width="12.140625" style="2" customWidth="1"/>
    <col min="9" max="9" width="25" style="2" customWidth="1"/>
    <col min="10" max="16384" width="9.140625" style="2"/>
  </cols>
  <sheetData>
    <row r="2" spans="1:10" ht="18.75" customHeight="1" x14ac:dyDescent="0.3">
      <c r="A2" s="262" t="s">
        <v>82</v>
      </c>
      <c r="B2" s="263"/>
      <c r="C2" s="263"/>
      <c r="D2" s="263"/>
      <c r="E2" s="263"/>
      <c r="F2" s="263"/>
      <c r="G2" s="263"/>
      <c r="H2" s="263"/>
      <c r="I2" s="263"/>
    </row>
    <row r="3" spans="1:10" ht="15.75" x14ac:dyDescent="0.25">
      <c r="A3" s="75"/>
      <c r="B3" s="75"/>
      <c r="C3" s="281" t="s">
        <v>75</v>
      </c>
      <c r="D3" s="281"/>
      <c r="E3" s="281"/>
      <c r="F3" s="277" t="s">
        <v>226</v>
      </c>
      <c r="G3" s="277"/>
      <c r="H3" s="277"/>
      <c r="I3" s="278"/>
    </row>
    <row r="4" spans="1:10" x14ac:dyDescent="0.2">
      <c r="A4" s="282"/>
      <c r="B4" s="279" t="s">
        <v>1</v>
      </c>
      <c r="C4" s="298" t="s">
        <v>121</v>
      </c>
      <c r="D4" s="276" t="s">
        <v>122</v>
      </c>
      <c r="E4" s="280" t="s">
        <v>123</v>
      </c>
      <c r="F4" s="298" t="s">
        <v>173</v>
      </c>
      <c r="G4" s="276" t="s">
        <v>174</v>
      </c>
      <c r="H4" s="280" t="s">
        <v>175</v>
      </c>
      <c r="I4" s="279" t="s">
        <v>150</v>
      </c>
    </row>
    <row r="5" spans="1:10" x14ac:dyDescent="0.2">
      <c r="A5" s="282"/>
      <c r="B5" s="279"/>
      <c r="C5" s="298"/>
      <c r="D5" s="276"/>
      <c r="E5" s="280"/>
      <c r="F5" s="298"/>
      <c r="G5" s="276"/>
      <c r="H5" s="280"/>
      <c r="I5" s="279"/>
    </row>
    <row r="6" spans="1:10" ht="18.75" customHeight="1" x14ac:dyDescent="0.2">
      <c r="A6" s="43">
        <v>1</v>
      </c>
      <c r="B6" s="264" t="s">
        <v>83</v>
      </c>
      <c r="C6" s="266"/>
      <c r="D6" s="266"/>
      <c r="E6" s="266"/>
      <c r="F6" s="182">
        <f>COUNTIF(F7:F11,"&gt;0")*100/5</f>
        <v>0</v>
      </c>
      <c r="G6" s="182">
        <f>COUNTIF(G7:G11,"&gt;0")*100/5</f>
        <v>0</v>
      </c>
      <c r="H6" s="182">
        <f>IF(H7&gt;0,100,COUNTIF(H7:H11,"&gt;0")*100/5)</f>
        <v>0</v>
      </c>
      <c r="I6" s="77"/>
    </row>
    <row r="7" spans="1:10" ht="36" x14ac:dyDescent="0.2">
      <c r="A7" s="41" t="s">
        <v>84</v>
      </c>
      <c r="B7" s="38" t="s">
        <v>177</v>
      </c>
      <c r="C7" s="33" t="s">
        <v>11</v>
      </c>
      <c r="D7" s="34"/>
      <c r="E7" s="35" t="s">
        <v>12</v>
      </c>
      <c r="F7" s="12"/>
      <c r="G7" s="14"/>
      <c r="H7" s="74"/>
      <c r="I7" s="80" t="s">
        <v>149</v>
      </c>
      <c r="J7" s="3" t="str">
        <f>IF(SUM(F7:H7)&lt;=1,"OK","Drīkst būt atzīmēts tikai vienā laukā")</f>
        <v>OK</v>
      </c>
    </row>
    <row r="8" spans="1:10" ht="15" customHeight="1" x14ac:dyDescent="0.2">
      <c r="A8" s="41" t="s">
        <v>64</v>
      </c>
      <c r="B8" s="36" t="s">
        <v>3</v>
      </c>
      <c r="C8" s="33" t="s">
        <v>4</v>
      </c>
      <c r="D8" s="37" t="s">
        <v>5</v>
      </c>
      <c r="E8" s="35" t="s">
        <v>6</v>
      </c>
      <c r="F8" s="13"/>
      <c r="G8" s="13"/>
      <c r="H8" s="13"/>
      <c r="I8" s="81"/>
      <c r="J8" s="3" t="str">
        <f t="shared" ref="J8:J73" si="0">IF(SUM(F8:H8)&lt;=1,"OK","Drīkst būt atzīmēts tikai vienā laukā")</f>
        <v>OK</v>
      </c>
    </row>
    <row r="9" spans="1:10" ht="21.75" customHeight="1" x14ac:dyDescent="0.2">
      <c r="A9" s="41" t="s">
        <v>65</v>
      </c>
      <c r="B9" s="36" t="s">
        <v>7</v>
      </c>
      <c r="C9" s="33" t="s">
        <v>8</v>
      </c>
      <c r="D9" s="37" t="s">
        <v>9</v>
      </c>
      <c r="E9" s="35" t="s">
        <v>10</v>
      </c>
      <c r="F9" s="13"/>
      <c r="G9" s="13"/>
      <c r="H9" s="13"/>
      <c r="I9" s="81"/>
      <c r="J9" s="3" t="str">
        <f t="shared" si="0"/>
        <v>OK</v>
      </c>
    </row>
    <row r="10" spans="1:10" ht="38.25" x14ac:dyDescent="0.2">
      <c r="A10" s="42" t="s">
        <v>66</v>
      </c>
      <c r="B10" s="38" t="s">
        <v>103</v>
      </c>
      <c r="C10" s="33" t="s">
        <v>11</v>
      </c>
      <c r="D10" s="23"/>
      <c r="E10" s="35" t="s">
        <v>12</v>
      </c>
      <c r="F10" s="13"/>
      <c r="G10" s="15"/>
      <c r="H10" s="21"/>
      <c r="I10" s="81"/>
      <c r="J10" s="3" t="str">
        <f t="shared" si="0"/>
        <v>OK</v>
      </c>
    </row>
    <row r="11" spans="1:10" ht="25.5" x14ac:dyDescent="0.2">
      <c r="A11" s="41" t="s">
        <v>104</v>
      </c>
      <c r="B11" s="36" t="s">
        <v>85</v>
      </c>
      <c r="C11" s="33" t="s">
        <v>73</v>
      </c>
      <c r="D11" s="37" t="s">
        <v>13</v>
      </c>
      <c r="E11" s="23"/>
      <c r="F11" s="13"/>
      <c r="G11" s="13"/>
      <c r="H11" s="15"/>
      <c r="I11" s="81"/>
      <c r="J11" s="3" t="str">
        <f t="shared" si="0"/>
        <v>OK</v>
      </c>
    </row>
    <row r="12" spans="1:10" ht="24.6" customHeight="1" x14ac:dyDescent="0.2">
      <c r="A12" s="23">
        <v>2</v>
      </c>
      <c r="B12" s="264" t="s">
        <v>184</v>
      </c>
      <c r="C12" s="266"/>
      <c r="D12" s="266"/>
      <c r="E12" s="266"/>
      <c r="F12" s="182">
        <f>COUNTIF(F13:F16,"&gt;0")*100/4</f>
        <v>0</v>
      </c>
      <c r="G12" s="182">
        <f t="shared" ref="G12:H12" si="1">COUNTIF(G13:G16,"&gt;0")*100/4</f>
        <v>0</v>
      </c>
      <c r="H12" s="182">
        <f t="shared" si="1"/>
        <v>0</v>
      </c>
      <c r="I12" s="77"/>
      <c r="J12" s="3"/>
    </row>
    <row r="13" spans="1:10" ht="17.25" customHeight="1" x14ac:dyDescent="0.2">
      <c r="A13" s="41" t="s">
        <v>62</v>
      </c>
      <c r="B13" s="36" t="s">
        <v>3</v>
      </c>
      <c r="C13" s="33" t="s">
        <v>14</v>
      </c>
      <c r="D13" s="37" t="s">
        <v>15</v>
      </c>
      <c r="E13" s="35" t="s">
        <v>16</v>
      </c>
      <c r="F13" s="13"/>
      <c r="G13" s="11"/>
      <c r="H13" s="11"/>
      <c r="I13" s="81"/>
      <c r="J13" s="3" t="str">
        <f t="shared" si="0"/>
        <v>OK</v>
      </c>
    </row>
    <row r="14" spans="1:10" x14ac:dyDescent="0.2">
      <c r="A14" s="41" t="s">
        <v>63</v>
      </c>
      <c r="B14" s="36" t="s">
        <v>54</v>
      </c>
      <c r="C14" s="33" t="s">
        <v>106</v>
      </c>
      <c r="D14" s="37" t="s">
        <v>17</v>
      </c>
      <c r="E14" s="35" t="s">
        <v>105</v>
      </c>
      <c r="F14" s="13"/>
      <c r="G14" s="11"/>
      <c r="H14" s="11"/>
      <c r="I14" s="81"/>
      <c r="J14" s="3" t="str">
        <f t="shared" si="0"/>
        <v>OK</v>
      </c>
    </row>
    <row r="15" spans="1:10" x14ac:dyDescent="0.2">
      <c r="A15" s="41" t="s">
        <v>126</v>
      </c>
      <c r="B15" s="36" t="s">
        <v>127</v>
      </c>
      <c r="C15" s="33" t="s">
        <v>11</v>
      </c>
      <c r="D15" s="23"/>
      <c r="E15" s="35" t="s">
        <v>12</v>
      </c>
      <c r="F15" s="13"/>
      <c r="G15" s="23"/>
      <c r="H15" s="11"/>
      <c r="I15" s="81"/>
      <c r="J15" s="3" t="str">
        <f t="shared" si="0"/>
        <v>OK</v>
      </c>
    </row>
    <row r="16" spans="1:10" ht="38.25" x14ac:dyDescent="0.2">
      <c r="A16" s="42" t="s">
        <v>156</v>
      </c>
      <c r="B16" s="38" t="s">
        <v>128</v>
      </c>
      <c r="C16" s="33" t="s">
        <v>11</v>
      </c>
      <c r="D16" s="23"/>
      <c r="E16" s="35" t="s">
        <v>12</v>
      </c>
      <c r="F16" s="11"/>
      <c r="G16" s="23"/>
      <c r="H16" s="11"/>
      <c r="I16" s="81"/>
      <c r="J16" s="3" t="str">
        <f>IF(SUM(F16:H16)&lt;=1,"OK","Drīkst būt atzīmēts tikai vienā laukā")</f>
        <v>OK</v>
      </c>
    </row>
    <row r="17" spans="1:10" ht="18" customHeight="1" x14ac:dyDescent="0.2">
      <c r="A17" s="23">
        <v>3</v>
      </c>
      <c r="B17" s="264" t="s">
        <v>199</v>
      </c>
      <c r="C17" s="265"/>
      <c r="D17" s="265"/>
      <c r="E17" s="265"/>
      <c r="F17" s="183">
        <f>IF(F18&gt;0,100,COUNTIF(F19:F25,"&gt;0")*100/7)</f>
        <v>0</v>
      </c>
      <c r="G17" s="182">
        <f>COUNTIF(G19:G25,"&gt;0")*100/7</f>
        <v>0</v>
      </c>
      <c r="H17" s="182">
        <f>COUNTIF(H19:H25,"&gt;0")*100/7</f>
        <v>0</v>
      </c>
      <c r="I17" s="77"/>
      <c r="J17" s="3"/>
    </row>
    <row r="18" spans="1:10" ht="42.75" customHeight="1" x14ac:dyDescent="0.2">
      <c r="A18" s="76" t="s">
        <v>67</v>
      </c>
      <c r="B18" s="82" t="s">
        <v>228</v>
      </c>
      <c r="C18" s="83" t="s">
        <v>11</v>
      </c>
      <c r="D18" s="24"/>
      <c r="E18" s="39"/>
      <c r="F18" s="73"/>
      <c r="G18" s="24"/>
      <c r="H18" s="24"/>
      <c r="I18" s="75" t="s">
        <v>235</v>
      </c>
      <c r="J18" s="3" t="str">
        <f t="shared" si="0"/>
        <v>OK</v>
      </c>
    </row>
    <row r="19" spans="1:10" ht="28.5" customHeight="1" x14ac:dyDescent="0.2">
      <c r="A19" s="41" t="s">
        <v>151</v>
      </c>
      <c r="B19" s="36" t="s">
        <v>117</v>
      </c>
      <c r="C19" s="33" t="s">
        <v>14</v>
      </c>
      <c r="D19" s="37" t="s">
        <v>222</v>
      </c>
      <c r="E19" s="35" t="s">
        <v>380</v>
      </c>
      <c r="F19" s="11"/>
      <c r="G19" s="11"/>
      <c r="H19" s="11"/>
      <c r="I19" s="81"/>
      <c r="J19" s="3" t="str">
        <f t="shared" si="0"/>
        <v>OK</v>
      </c>
    </row>
    <row r="20" spans="1:10" ht="23.25" customHeight="1" x14ac:dyDescent="0.2">
      <c r="A20" s="41" t="s">
        <v>68</v>
      </c>
      <c r="B20" s="36" t="s">
        <v>118</v>
      </c>
      <c r="C20" s="33" t="s">
        <v>107</v>
      </c>
      <c r="D20" s="37" t="s">
        <v>18</v>
      </c>
      <c r="E20" s="35" t="s">
        <v>376</v>
      </c>
      <c r="F20" s="11"/>
      <c r="G20" s="11"/>
      <c r="H20" s="11"/>
      <c r="I20" s="81"/>
      <c r="J20" s="3" t="str">
        <f t="shared" si="0"/>
        <v>OK</v>
      </c>
    </row>
    <row r="21" spans="1:10" ht="25.5" customHeight="1" x14ac:dyDescent="0.2">
      <c r="A21" s="42" t="s">
        <v>135</v>
      </c>
      <c r="B21" s="38" t="s">
        <v>229</v>
      </c>
      <c r="C21" s="33" t="s">
        <v>11</v>
      </c>
      <c r="D21" s="23"/>
      <c r="E21" s="35" t="s">
        <v>377</v>
      </c>
      <c r="F21" s="11"/>
      <c r="G21" s="11"/>
      <c r="H21" s="11"/>
      <c r="I21" s="81"/>
      <c r="J21" s="3" t="str">
        <f t="shared" si="0"/>
        <v>OK</v>
      </c>
    </row>
    <row r="22" spans="1:10" ht="25.5" x14ac:dyDescent="0.2">
      <c r="A22" s="42" t="s">
        <v>152</v>
      </c>
      <c r="B22" s="38" t="s">
        <v>95</v>
      </c>
      <c r="C22" s="33" t="s">
        <v>96</v>
      </c>
      <c r="D22" s="37" t="s">
        <v>108</v>
      </c>
      <c r="E22" s="35" t="s">
        <v>378</v>
      </c>
      <c r="F22" s="11"/>
      <c r="G22" s="11"/>
      <c r="H22" s="11"/>
      <c r="I22" s="81"/>
      <c r="J22" s="3" t="str">
        <f t="shared" si="0"/>
        <v>OK</v>
      </c>
    </row>
    <row r="23" spans="1:10" ht="25.5" x14ac:dyDescent="0.2">
      <c r="A23" s="42" t="s">
        <v>153</v>
      </c>
      <c r="B23" s="38" t="s">
        <v>93</v>
      </c>
      <c r="C23" s="33" t="s">
        <v>27</v>
      </c>
      <c r="D23" s="37" t="s">
        <v>219</v>
      </c>
      <c r="E23" s="35" t="s">
        <v>379</v>
      </c>
      <c r="F23" s="11"/>
      <c r="G23" s="11"/>
      <c r="H23" s="11"/>
      <c r="I23" s="81"/>
      <c r="J23" s="3" t="str">
        <f t="shared" si="0"/>
        <v>OK</v>
      </c>
    </row>
    <row r="24" spans="1:10" ht="22.5" customHeight="1" x14ac:dyDescent="0.2">
      <c r="A24" s="42" t="s">
        <v>154</v>
      </c>
      <c r="B24" s="38" t="s">
        <v>94</v>
      </c>
      <c r="C24" s="33" t="s">
        <v>218</v>
      </c>
      <c r="D24" s="37" t="s">
        <v>220</v>
      </c>
      <c r="E24" s="35" t="s">
        <v>379</v>
      </c>
      <c r="F24" s="11"/>
      <c r="G24" s="11"/>
      <c r="H24" s="11"/>
      <c r="I24" s="81"/>
      <c r="J24" s="3" t="str">
        <f t="shared" si="0"/>
        <v>OK</v>
      </c>
    </row>
    <row r="25" spans="1:10" ht="25.5" x14ac:dyDescent="0.2">
      <c r="A25" s="42" t="s">
        <v>155</v>
      </c>
      <c r="B25" s="38" t="s">
        <v>97</v>
      </c>
      <c r="C25" s="33" t="s">
        <v>11</v>
      </c>
      <c r="D25" s="23"/>
      <c r="E25" s="35" t="s">
        <v>377</v>
      </c>
      <c r="F25" s="11"/>
      <c r="G25" s="23"/>
      <c r="H25" s="11"/>
      <c r="I25" s="81"/>
      <c r="J25" s="3" t="str">
        <f t="shared" si="0"/>
        <v>OK</v>
      </c>
    </row>
    <row r="26" spans="1:10" ht="19.5" customHeight="1" x14ac:dyDescent="0.2">
      <c r="A26" s="23">
        <v>4</v>
      </c>
      <c r="B26" s="264" t="s">
        <v>215</v>
      </c>
      <c r="C26" s="275"/>
      <c r="D26" s="275"/>
      <c r="E26" s="275"/>
      <c r="F26" s="182">
        <f>IF(F27&gt;0,100,COUNTIF(F28:F32,"&gt;0")*100/5)</f>
        <v>0</v>
      </c>
      <c r="G26" s="182">
        <f>IF(G27&gt;0,100,COUNTIF(G28:G32,"&gt;0")*100/5)</f>
        <v>0</v>
      </c>
      <c r="H26" s="182">
        <f>IF(H27&gt;0,100,COUNTIF(H28:H32,"&gt;0")*100/5)</f>
        <v>0</v>
      </c>
      <c r="I26" s="77"/>
      <c r="J26" s="3"/>
    </row>
    <row r="27" spans="1:10" ht="51" x14ac:dyDescent="0.2">
      <c r="A27" s="42" t="s">
        <v>69</v>
      </c>
      <c r="B27" s="38" t="s">
        <v>198</v>
      </c>
      <c r="C27" s="33" t="s">
        <v>11</v>
      </c>
      <c r="D27" s="23"/>
      <c r="E27" s="23"/>
      <c r="F27" s="25"/>
      <c r="G27" s="23"/>
      <c r="H27" s="23"/>
      <c r="I27" s="36" t="s">
        <v>375</v>
      </c>
      <c r="J27" s="3" t="str">
        <f t="shared" ref="J27:J32" si="2">IF(SUM(F27:H27)&lt;=1,"OK","Drīkst būt atzīmēts tikai vienā laukā")</f>
        <v>OK</v>
      </c>
    </row>
    <row r="28" spans="1:10" ht="25.5" x14ac:dyDescent="0.2">
      <c r="A28" s="42" t="s">
        <v>70</v>
      </c>
      <c r="B28" s="38" t="s">
        <v>185</v>
      </c>
      <c r="C28" s="33" t="s">
        <v>186</v>
      </c>
      <c r="D28" s="23"/>
      <c r="E28" s="40" t="s">
        <v>12</v>
      </c>
      <c r="F28" s="25"/>
      <c r="G28" s="23"/>
      <c r="H28" s="25"/>
      <c r="I28" s="81"/>
      <c r="J28" s="3" t="str">
        <f t="shared" si="2"/>
        <v>OK</v>
      </c>
    </row>
    <row r="29" spans="1:10" ht="19.5" customHeight="1" x14ac:dyDescent="0.2">
      <c r="A29" s="41" t="s">
        <v>71</v>
      </c>
      <c r="B29" s="36" t="s">
        <v>20</v>
      </c>
      <c r="C29" s="33" t="s">
        <v>21</v>
      </c>
      <c r="D29" s="37" t="s">
        <v>221</v>
      </c>
      <c r="E29" s="35" t="s">
        <v>26</v>
      </c>
      <c r="F29" s="11"/>
      <c r="G29" s="11"/>
      <c r="H29" s="11"/>
      <c r="I29" s="81"/>
      <c r="J29" s="3" t="str">
        <f t="shared" si="2"/>
        <v>OK</v>
      </c>
    </row>
    <row r="30" spans="1:10" ht="21" customHeight="1" x14ac:dyDescent="0.2">
      <c r="A30" s="41" t="s">
        <v>72</v>
      </c>
      <c r="B30" s="36" t="s">
        <v>28</v>
      </c>
      <c r="C30" s="33" t="s">
        <v>29</v>
      </c>
      <c r="D30" s="23"/>
      <c r="E30" s="35" t="s">
        <v>30</v>
      </c>
      <c r="F30" s="11"/>
      <c r="G30" s="23"/>
      <c r="H30" s="11"/>
      <c r="I30" s="81"/>
      <c r="J30" s="3" t="str">
        <f t="shared" si="2"/>
        <v>OK</v>
      </c>
    </row>
    <row r="31" spans="1:10" ht="28.5" customHeight="1" x14ac:dyDescent="0.2">
      <c r="A31" s="42" t="s">
        <v>157</v>
      </c>
      <c r="B31" s="36" t="s">
        <v>77</v>
      </c>
      <c r="C31" s="33" t="s">
        <v>11</v>
      </c>
      <c r="D31" s="37" t="s">
        <v>12</v>
      </c>
      <c r="E31" s="23"/>
      <c r="F31" s="11"/>
      <c r="G31" s="11"/>
      <c r="H31" s="23"/>
      <c r="I31" s="81"/>
      <c r="J31" s="3" t="str">
        <f t="shared" si="2"/>
        <v>OK</v>
      </c>
    </row>
    <row r="32" spans="1:10" ht="43.9" customHeight="1" x14ac:dyDescent="0.2">
      <c r="A32" s="42" t="s">
        <v>158</v>
      </c>
      <c r="B32" s="36" t="s">
        <v>187</v>
      </c>
      <c r="C32" s="33" t="s">
        <v>11</v>
      </c>
      <c r="D32" s="37" t="s">
        <v>12</v>
      </c>
      <c r="E32" s="23"/>
      <c r="F32" s="11"/>
      <c r="G32" s="11"/>
      <c r="H32" s="23"/>
      <c r="I32" s="81"/>
      <c r="J32" s="3" t="str">
        <f t="shared" si="2"/>
        <v>OK</v>
      </c>
    </row>
    <row r="33" spans="1:10" ht="24.75" customHeight="1" x14ac:dyDescent="0.2">
      <c r="A33" s="23">
        <v>5</v>
      </c>
      <c r="B33" s="264" t="s">
        <v>120</v>
      </c>
      <c r="C33" s="265"/>
      <c r="D33" s="265"/>
      <c r="E33" s="265"/>
      <c r="F33" s="182">
        <f>COUNTIF(F34:F43,"&gt;0")*100/10</f>
        <v>0</v>
      </c>
      <c r="G33" s="187"/>
      <c r="H33" s="182">
        <f t="shared" ref="H33" si="3">COUNTIF(H34:H43,"&gt;0")*100/10</f>
        <v>0</v>
      </c>
      <c r="I33" s="77"/>
      <c r="J33" s="3"/>
    </row>
    <row r="34" spans="1:10" ht="25.5" x14ac:dyDescent="0.2">
      <c r="A34" s="41" t="s">
        <v>139</v>
      </c>
      <c r="B34" s="36" t="s">
        <v>58</v>
      </c>
      <c r="C34" s="33" t="s">
        <v>11</v>
      </c>
      <c r="D34" s="23"/>
      <c r="E34" s="35" t="s">
        <v>12</v>
      </c>
      <c r="F34" s="11"/>
      <c r="G34" s="17"/>
      <c r="H34" s="11"/>
      <c r="I34" s="81"/>
      <c r="J34" s="3" t="str">
        <f t="shared" si="0"/>
        <v>OK</v>
      </c>
    </row>
    <row r="35" spans="1:10" ht="25.5" x14ac:dyDescent="0.2">
      <c r="A35" s="41" t="s">
        <v>140</v>
      </c>
      <c r="B35" s="36" t="s">
        <v>59</v>
      </c>
      <c r="C35" s="33" t="s">
        <v>11</v>
      </c>
      <c r="D35" s="23"/>
      <c r="E35" s="35" t="s">
        <v>12</v>
      </c>
      <c r="F35" s="11"/>
      <c r="G35" s="17"/>
      <c r="H35" s="11"/>
      <c r="I35" s="81"/>
      <c r="J35" s="3" t="str">
        <f t="shared" si="0"/>
        <v>OK</v>
      </c>
    </row>
    <row r="36" spans="1:10" ht="25.5" x14ac:dyDescent="0.2">
      <c r="A36" s="42" t="s">
        <v>141</v>
      </c>
      <c r="B36" s="38" t="s">
        <v>230</v>
      </c>
      <c r="C36" s="33" t="s">
        <v>11</v>
      </c>
      <c r="D36" s="23"/>
      <c r="E36" s="35" t="s">
        <v>12</v>
      </c>
      <c r="F36" s="11"/>
      <c r="G36" s="17"/>
      <c r="H36" s="11"/>
      <c r="I36" s="81"/>
      <c r="J36" s="3" t="str">
        <f t="shared" si="0"/>
        <v>OK</v>
      </c>
    </row>
    <row r="37" spans="1:10" ht="29.25" customHeight="1" x14ac:dyDescent="0.2">
      <c r="A37" s="42" t="s">
        <v>142</v>
      </c>
      <c r="B37" s="38" t="s">
        <v>119</v>
      </c>
      <c r="C37" s="33" t="s">
        <v>11</v>
      </c>
      <c r="D37" s="23"/>
      <c r="E37" s="35" t="s">
        <v>12</v>
      </c>
      <c r="F37" s="11"/>
      <c r="G37" s="17"/>
      <c r="H37" s="11"/>
      <c r="I37" s="81"/>
      <c r="J37" s="3" t="str">
        <f t="shared" si="0"/>
        <v>OK</v>
      </c>
    </row>
    <row r="38" spans="1:10" ht="29.25" customHeight="1" x14ac:dyDescent="0.2">
      <c r="A38" s="42" t="s">
        <v>143</v>
      </c>
      <c r="B38" s="38" t="s">
        <v>109</v>
      </c>
      <c r="C38" s="33" t="s">
        <v>11</v>
      </c>
      <c r="D38" s="23"/>
      <c r="E38" s="35" t="s">
        <v>12</v>
      </c>
      <c r="F38" s="11"/>
      <c r="G38" s="17"/>
      <c r="H38" s="11"/>
      <c r="I38" s="81"/>
      <c r="J38" s="3" t="str">
        <f t="shared" si="0"/>
        <v>OK</v>
      </c>
    </row>
    <row r="39" spans="1:10" ht="25.5" x14ac:dyDescent="0.2">
      <c r="A39" s="42" t="s">
        <v>144</v>
      </c>
      <c r="B39" s="41" t="s">
        <v>231</v>
      </c>
      <c r="C39" s="33" t="s">
        <v>11</v>
      </c>
      <c r="D39" s="23"/>
      <c r="E39" s="35" t="s">
        <v>12</v>
      </c>
      <c r="F39" s="21"/>
      <c r="G39" s="18"/>
      <c r="H39" s="57"/>
      <c r="I39" s="22"/>
      <c r="J39" s="3" t="str">
        <f t="shared" si="0"/>
        <v>OK</v>
      </c>
    </row>
    <row r="40" spans="1:10" ht="27.75" customHeight="1" x14ac:dyDescent="0.2">
      <c r="A40" s="42" t="s">
        <v>145</v>
      </c>
      <c r="B40" s="41" t="s">
        <v>197</v>
      </c>
      <c r="C40" s="33" t="s">
        <v>111</v>
      </c>
      <c r="D40" s="23"/>
      <c r="E40" s="35" t="s">
        <v>207</v>
      </c>
      <c r="F40" s="21"/>
      <c r="G40" s="18"/>
      <c r="H40" s="56"/>
      <c r="I40" s="22"/>
      <c r="J40" s="3" t="str">
        <f t="shared" si="0"/>
        <v>OK</v>
      </c>
    </row>
    <row r="41" spans="1:10" ht="25.5" x14ac:dyDescent="0.2">
      <c r="A41" s="42" t="s">
        <v>146</v>
      </c>
      <c r="B41" s="41" t="s">
        <v>110</v>
      </c>
      <c r="C41" s="33" t="s">
        <v>60</v>
      </c>
      <c r="D41" s="23"/>
      <c r="E41" s="35" t="s">
        <v>12</v>
      </c>
      <c r="F41" s="21"/>
      <c r="G41" s="18"/>
      <c r="H41" s="56"/>
      <c r="I41" s="22"/>
      <c r="J41" s="3" t="str">
        <f t="shared" si="0"/>
        <v>OK</v>
      </c>
    </row>
    <row r="42" spans="1:10" ht="25.5" x14ac:dyDescent="0.2">
      <c r="A42" s="42" t="s">
        <v>147</v>
      </c>
      <c r="B42" s="41" t="s">
        <v>86</v>
      </c>
      <c r="C42" s="33" t="s">
        <v>11</v>
      </c>
      <c r="D42" s="23"/>
      <c r="E42" s="35" t="s">
        <v>12</v>
      </c>
      <c r="F42" s="21"/>
      <c r="G42" s="18"/>
      <c r="H42" s="56"/>
      <c r="I42" s="22"/>
      <c r="J42" s="3" t="str">
        <f t="shared" si="0"/>
        <v>OK</v>
      </c>
    </row>
    <row r="43" spans="1:10" ht="27" customHeight="1" x14ac:dyDescent="0.2">
      <c r="A43" s="42" t="s">
        <v>148</v>
      </c>
      <c r="B43" s="41" t="s">
        <v>200</v>
      </c>
      <c r="C43" s="33" t="s">
        <v>11</v>
      </c>
      <c r="D43" s="23"/>
      <c r="E43" s="35" t="s">
        <v>12</v>
      </c>
      <c r="F43" s="21"/>
      <c r="G43" s="18"/>
      <c r="H43" s="56"/>
      <c r="I43" s="22"/>
      <c r="J43" s="3" t="str">
        <f t="shared" si="0"/>
        <v>OK</v>
      </c>
    </row>
    <row r="44" spans="1:10" ht="21.75" customHeight="1" x14ac:dyDescent="0.2">
      <c r="A44" s="23">
        <v>6</v>
      </c>
      <c r="B44" s="264" t="s">
        <v>130</v>
      </c>
      <c r="C44" s="274"/>
      <c r="D44" s="274"/>
      <c r="E44" s="274"/>
      <c r="F44" s="182">
        <f>IF(AND(F48=0,H48=0,COUNTIF(F45:F47,"&gt;0")=3)=TRUE,100,IF(OR(F48=1,H48=1),COUNTIF(F45:F48,"&gt;0")*100/4,COUNTIF(F45:F48,"&gt;0")*100/3))</f>
        <v>0</v>
      </c>
      <c r="G44" s="187"/>
      <c r="H44" s="182">
        <f>IF(AND(F48=0,H48=0,COUNTIF(H45:H47,"&gt;0")=3)=TRUE,100,IF(OR(F48=1,H48=1),COUNTIF(H45:H48,"&gt;0")*100/4,COUNTIF(H45:H48,"&gt;0")*100/3))</f>
        <v>0</v>
      </c>
      <c r="I44" s="77"/>
      <c r="J44" s="3"/>
    </row>
    <row r="45" spans="1:10" ht="19.149999999999999" customHeight="1" x14ac:dyDescent="0.2">
      <c r="A45" s="42" t="s">
        <v>78</v>
      </c>
      <c r="B45" s="42" t="s">
        <v>87</v>
      </c>
      <c r="C45" s="33" t="s">
        <v>11</v>
      </c>
      <c r="D45" s="23"/>
      <c r="E45" s="35" t="s">
        <v>12</v>
      </c>
      <c r="F45" s="21"/>
      <c r="G45" s="18"/>
      <c r="H45" s="56"/>
      <c r="I45" s="22"/>
      <c r="J45" s="3" t="str">
        <f t="shared" si="0"/>
        <v>OK</v>
      </c>
    </row>
    <row r="46" spans="1:10" ht="24" customHeight="1" x14ac:dyDescent="0.2">
      <c r="A46" s="42" t="s">
        <v>79</v>
      </c>
      <c r="B46" s="42" t="s">
        <v>353</v>
      </c>
      <c r="C46" s="33" t="s">
        <v>11</v>
      </c>
      <c r="D46" s="23"/>
      <c r="E46" s="35" t="s">
        <v>12</v>
      </c>
      <c r="F46" s="21"/>
      <c r="G46" s="18"/>
      <c r="H46" s="56"/>
      <c r="I46" s="22"/>
      <c r="J46" s="3" t="str">
        <f t="shared" si="0"/>
        <v>OK</v>
      </c>
    </row>
    <row r="47" spans="1:10" ht="63.75" x14ac:dyDescent="0.2">
      <c r="A47" s="42" t="s">
        <v>80</v>
      </c>
      <c r="B47" s="42" t="s">
        <v>232</v>
      </c>
      <c r="C47" s="33" t="s">
        <v>11</v>
      </c>
      <c r="D47" s="23"/>
      <c r="E47" s="35" t="s">
        <v>12</v>
      </c>
      <c r="F47" s="21"/>
      <c r="G47" s="18"/>
      <c r="H47" s="56"/>
      <c r="I47" s="22"/>
      <c r="J47" s="3" t="str">
        <f t="shared" si="0"/>
        <v>OK</v>
      </c>
    </row>
    <row r="48" spans="1:10" ht="38.25" x14ac:dyDescent="0.2">
      <c r="A48" s="42" t="s">
        <v>81</v>
      </c>
      <c r="B48" s="42" t="s">
        <v>188</v>
      </c>
      <c r="C48" s="33" t="s">
        <v>11</v>
      </c>
      <c r="D48" s="23"/>
      <c r="E48" s="35" t="s">
        <v>12</v>
      </c>
      <c r="F48" s="21"/>
      <c r="G48" s="18"/>
      <c r="H48" s="56"/>
      <c r="I48" s="84" t="s">
        <v>191</v>
      </c>
      <c r="J48" s="3" t="str">
        <f t="shared" si="0"/>
        <v>OK</v>
      </c>
    </row>
    <row r="49" spans="1:10" ht="21" customHeight="1" x14ac:dyDescent="0.2">
      <c r="A49" s="23">
        <v>7</v>
      </c>
      <c r="B49" s="310" t="s">
        <v>181</v>
      </c>
      <c r="C49" s="310"/>
      <c r="D49" s="310"/>
      <c r="E49" s="310"/>
      <c r="F49" s="182">
        <f>IF(OR(F51&gt;0,F52&gt;0),100,0)</f>
        <v>0</v>
      </c>
      <c r="G49" s="185"/>
      <c r="H49" s="186">
        <f>IF(H50&gt;0,100,0)</f>
        <v>0</v>
      </c>
      <c r="I49" s="85"/>
      <c r="J49" s="3"/>
    </row>
    <row r="50" spans="1:10" ht="40.15" customHeight="1" x14ac:dyDescent="0.2">
      <c r="A50" s="42" t="s">
        <v>159</v>
      </c>
      <c r="B50" s="42" t="s">
        <v>189</v>
      </c>
      <c r="C50" s="44"/>
      <c r="D50" s="44"/>
      <c r="E50" s="35" t="s">
        <v>11</v>
      </c>
      <c r="F50" s="19"/>
      <c r="G50" s="18"/>
      <c r="H50" s="73"/>
      <c r="I50" s="86" t="s">
        <v>372</v>
      </c>
      <c r="J50" s="26" t="str">
        <f>IF(SUM(H50+F51+F52)=0,"OK",IF(SUM(F51+H50+F52)=1,IF(H50=1,"OK","OK"),"Drīkst būt atzīmēts 7.1. vai 7.2."))</f>
        <v>OK</v>
      </c>
    </row>
    <row r="51" spans="1:10" ht="38.25" x14ac:dyDescent="0.2">
      <c r="A51" s="87" t="s">
        <v>160</v>
      </c>
      <c r="B51" s="38" t="s">
        <v>136</v>
      </c>
      <c r="C51" s="33" t="s">
        <v>11</v>
      </c>
      <c r="D51" s="45"/>
      <c r="E51" s="45"/>
      <c r="F51" s="72"/>
      <c r="G51" s="7"/>
      <c r="H51" s="7"/>
      <c r="I51" s="38" t="s">
        <v>373</v>
      </c>
      <c r="J51" s="26" t="str">
        <f>IF(SUM(F51+H50+F52)=0,"OK",IF(SUM(F51+H50+F52)=1,IF(F51=1,"OK","OK"),"Drīkst būt atzīmēts 7.1. vai 7.2."))</f>
        <v>OK</v>
      </c>
    </row>
    <row r="52" spans="1:10" ht="15" x14ac:dyDescent="0.2">
      <c r="A52" s="88">
        <v>7.3</v>
      </c>
      <c r="B52" s="38" t="s">
        <v>224</v>
      </c>
      <c r="C52" s="33" t="s">
        <v>11</v>
      </c>
      <c r="D52" s="45"/>
      <c r="E52" s="45"/>
      <c r="F52" s="72"/>
      <c r="G52" s="7"/>
      <c r="H52" s="7"/>
      <c r="I52" s="58"/>
      <c r="J52" s="26" t="str">
        <f>IF(SUM(F51+H50+F52)=0,"OK",IF(SUM(H50+F51+F52)=1,IF(F52=1,"OK","OK"),"Drīkst būt atzīmēts 7.1. vai 7.2."))</f>
        <v>OK</v>
      </c>
    </row>
    <row r="53" spans="1:10" ht="21.6" customHeight="1" x14ac:dyDescent="0.2">
      <c r="A53" s="177" t="s">
        <v>338</v>
      </c>
      <c r="B53" s="310" t="s">
        <v>19</v>
      </c>
      <c r="C53" s="310"/>
      <c r="D53" s="310"/>
      <c r="E53" s="310"/>
      <c r="F53" s="182">
        <f>IF(F52&gt;0,COUNTIF(F54:F61,"&gt;0")*100/8,IF(F49=100,100,COUNTIF(F54:F61,"&gt;0")*100/8))</f>
        <v>0</v>
      </c>
      <c r="G53" s="182">
        <f t="shared" ref="G53" si="4">COUNTIF(G54:G61,"&gt;0")*100/8</f>
        <v>0</v>
      </c>
      <c r="H53" s="182">
        <f>IF(H49=100,100,COUNTIF(H54:H61,"&gt;0")*100/8)</f>
        <v>0</v>
      </c>
      <c r="I53" s="45"/>
      <c r="J53" s="3"/>
    </row>
    <row r="54" spans="1:10" ht="25.5" x14ac:dyDescent="0.2">
      <c r="A54" s="89" t="s">
        <v>192</v>
      </c>
      <c r="B54" s="36" t="s">
        <v>190</v>
      </c>
      <c r="C54" s="33" t="s">
        <v>23</v>
      </c>
      <c r="D54" s="23"/>
      <c r="E54" s="35" t="s">
        <v>203</v>
      </c>
      <c r="F54" s="13"/>
      <c r="G54" s="15"/>
      <c r="H54" s="13"/>
      <c r="I54" s="81"/>
      <c r="J54" s="3" t="str">
        <f t="shared" si="0"/>
        <v>OK</v>
      </c>
    </row>
    <row r="55" spans="1:10" ht="25.5" x14ac:dyDescent="0.2">
      <c r="A55" s="42" t="s">
        <v>193</v>
      </c>
      <c r="B55" s="38" t="s">
        <v>196</v>
      </c>
      <c r="C55" s="33" t="s">
        <v>98</v>
      </c>
      <c r="D55" s="23"/>
      <c r="E55" s="35" t="s">
        <v>99</v>
      </c>
      <c r="F55" s="13"/>
      <c r="G55" s="15"/>
      <c r="H55" s="13"/>
      <c r="I55" s="81"/>
      <c r="J55" s="3" t="str">
        <f t="shared" si="0"/>
        <v>OK</v>
      </c>
    </row>
    <row r="56" spans="1:10" ht="20.25" customHeight="1" x14ac:dyDescent="0.2">
      <c r="A56" s="42" t="s">
        <v>194</v>
      </c>
      <c r="B56" s="38" t="s">
        <v>100</v>
      </c>
      <c r="C56" s="33" t="s">
        <v>21</v>
      </c>
      <c r="D56" s="23"/>
      <c r="E56" s="35" t="s">
        <v>101</v>
      </c>
      <c r="F56" s="13"/>
      <c r="G56" s="15"/>
      <c r="H56" s="13"/>
      <c r="I56" s="81"/>
      <c r="J56" s="3" t="str">
        <f t="shared" si="0"/>
        <v>OK</v>
      </c>
    </row>
    <row r="57" spans="1:10" ht="38.25" x14ac:dyDescent="0.2">
      <c r="A57" s="42" t="s">
        <v>225</v>
      </c>
      <c r="B57" s="38" t="s">
        <v>176</v>
      </c>
      <c r="C57" s="33" t="s">
        <v>11</v>
      </c>
      <c r="D57" s="23"/>
      <c r="E57" s="35" t="s">
        <v>12</v>
      </c>
      <c r="F57" s="13"/>
      <c r="G57" s="15"/>
      <c r="H57" s="13"/>
      <c r="I57" s="81"/>
      <c r="J57" s="3" t="str">
        <f t="shared" si="0"/>
        <v>OK</v>
      </c>
    </row>
    <row r="58" spans="1:10" ht="25.5" x14ac:dyDescent="0.2">
      <c r="A58" s="42" t="s">
        <v>339</v>
      </c>
      <c r="B58" s="38" t="s">
        <v>102</v>
      </c>
      <c r="C58" s="33" t="s">
        <v>11</v>
      </c>
      <c r="D58" s="37" t="s">
        <v>12</v>
      </c>
      <c r="E58" s="23"/>
      <c r="F58" s="13"/>
      <c r="G58" s="21"/>
      <c r="H58" s="15"/>
      <c r="I58" s="81"/>
      <c r="J58" s="3" t="str">
        <f t="shared" si="0"/>
        <v>OK</v>
      </c>
    </row>
    <row r="59" spans="1:10" ht="63.75" x14ac:dyDescent="0.2">
      <c r="A59" s="42" t="s">
        <v>340</v>
      </c>
      <c r="B59" s="38" t="s">
        <v>201</v>
      </c>
      <c r="C59" s="33" t="s">
        <v>186</v>
      </c>
      <c r="D59" s="23"/>
      <c r="E59" s="40" t="s">
        <v>12</v>
      </c>
      <c r="F59" s="13"/>
      <c r="G59" s="15"/>
      <c r="H59" s="21"/>
      <c r="I59" s="81"/>
      <c r="J59" s="3" t="str">
        <f t="shared" si="0"/>
        <v>OK</v>
      </c>
    </row>
    <row r="60" spans="1:10" ht="25.5" x14ac:dyDescent="0.2">
      <c r="A60" s="42" t="s">
        <v>341</v>
      </c>
      <c r="B60" s="38" t="s">
        <v>195</v>
      </c>
      <c r="C60" s="33" t="s">
        <v>11</v>
      </c>
      <c r="D60" s="23"/>
      <c r="E60" s="35" t="s">
        <v>12</v>
      </c>
      <c r="F60" s="13"/>
      <c r="G60" s="15"/>
      <c r="H60" s="13"/>
      <c r="I60" s="81"/>
      <c r="J60" s="3" t="str">
        <f t="shared" si="0"/>
        <v>OK</v>
      </c>
    </row>
    <row r="61" spans="1:10" ht="27.75" customHeight="1" x14ac:dyDescent="0.2">
      <c r="A61" s="41" t="s">
        <v>342</v>
      </c>
      <c r="B61" s="36" t="s">
        <v>202</v>
      </c>
      <c r="C61" s="33" t="s">
        <v>24</v>
      </c>
      <c r="D61" s="37" t="s">
        <v>31</v>
      </c>
      <c r="E61" s="35" t="s">
        <v>25</v>
      </c>
      <c r="F61" s="13"/>
      <c r="G61" s="13"/>
      <c r="H61" s="13"/>
      <c r="I61" s="81"/>
      <c r="J61" s="3" t="str">
        <f t="shared" si="0"/>
        <v>OK</v>
      </c>
    </row>
    <row r="62" spans="1:10" ht="16.149999999999999" customHeight="1" x14ac:dyDescent="0.2">
      <c r="A62" s="23" t="s">
        <v>347</v>
      </c>
      <c r="B62" s="46" t="s">
        <v>180</v>
      </c>
      <c r="C62" s="23"/>
      <c r="D62" s="23"/>
      <c r="E62" s="23"/>
      <c r="F62" s="184">
        <f>IF(F63=1,100,IF(F65=1,100,IF(F66=1,100,0)))</f>
        <v>0</v>
      </c>
      <c r="G62" s="184">
        <f>COUNTIF(G64:G65,"&gt;0")*100/1</f>
        <v>0</v>
      </c>
      <c r="H62" s="184">
        <f>COUNTIF(H64:H66,"&gt;0")*100/1</f>
        <v>0</v>
      </c>
      <c r="I62" s="90"/>
      <c r="J62" s="3"/>
    </row>
    <row r="63" spans="1:10" ht="38.25" x14ac:dyDescent="0.2">
      <c r="A63" s="41" t="s">
        <v>343</v>
      </c>
      <c r="B63" s="38" t="s">
        <v>183</v>
      </c>
      <c r="C63" s="33" t="s">
        <v>11</v>
      </c>
      <c r="D63" s="23"/>
      <c r="E63" s="35" t="s">
        <v>12</v>
      </c>
      <c r="F63" s="21"/>
      <c r="G63" s="19"/>
      <c r="H63" s="13"/>
      <c r="I63" s="36" t="s">
        <v>374</v>
      </c>
      <c r="J63" s="26" t="str">
        <f>IF(SUM(F63+G64+H66+F65)=0,"OK",IF(SUM(F63+G64+H66+F65)=1,IF(F63=1,"OK","OK"),"Drīkst būt atzīmēts tikai vienā laukā"))</f>
        <v>OK</v>
      </c>
    </row>
    <row r="64" spans="1:10" ht="51" x14ac:dyDescent="0.2">
      <c r="A64" s="41" t="s">
        <v>344</v>
      </c>
      <c r="B64" s="36" t="s">
        <v>223</v>
      </c>
      <c r="C64" s="23"/>
      <c r="D64" s="37" t="s">
        <v>11</v>
      </c>
      <c r="E64" s="23"/>
      <c r="F64" s="19"/>
      <c r="G64" s="21"/>
      <c r="H64" s="19"/>
      <c r="I64" s="81"/>
      <c r="J64" s="26" t="str">
        <f>IF(SUM(F63+G64+H66+F65)=0,"OK",IF(SUM(F63+G64+F65+H66)=1,IF(G64=1,"OK","OK"),"Drīkst būt atzīmēts tikai vienā laukā"))</f>
        <v>OK</v>
      </c>
    </row>
    <row r="65" spans="1:10" ht="38.25" x14ac:dyDescent="0.2">
      <c r="A65" s="41" t="s">
        <v>345</v>
      </c>
      <c r="B65" s="36" t="s">
        <v>204</v>
      </c>
      <c r="C65" s="92" t="s">
        <v>11</v>
      </c>
      <c r="D65" s="23"/>
      <c r="E65" s="23"/>
      <c r="F65" s="21"/>
      <c r="G65" s="16"/>
      <c r="H65" s="19"/>
      <c r="I65" s="81"/>
      <c r="J65" s="26" t="str">
        <f>IF(SUM(F63+F65+G64+H66)=0,"OK",IF(SUM(F63+F65+G64+H66)=1,IF(F65=1,"OK","OK"),"Drīkst būt atzīmēts tikai vienā laukā"))</f>
        <v>OK</v>
      </c>
    </row>
    <row r="66" spans="1:10" ht="19.5" customHeight="1" x14ac:dyDescent="0.2">
      <c r="A66" s="41" t="s">
        <v>346</v>
      </c>
      <c r="B66" s="36" t="s">
        <v>182</v>
      </c>
      <c r="C66" s="23"/>
      <c r="D66" s="23"/>
      <c r="E66" s="40" t="s">
        <v>11</v>
      </c>
      <c r="F66" s="15"/>
      <c r="G66" s="15"/>
      <c r="H66" s="13"/>
      <c r="I66" s="81"/>
      <c r="J66" s="26" t="str">
        <f>IF(SUM(F63+F65+G64+H66)=0,"OK",IF(SUM(F63+F65+G64+H66)=1,IF(H66=1,"OK","OK"),"Drīkst būt atzīmēts tikai vienā laukā"))</f>
        <v>OK</v>
      </c>
    </row>
    <row r="67" spans="1:10" ht="31.5" customHeight="1" x14ac:dyDescent="0.2">
      <c r="A67" s="23">
        <v>8</v>
      </c>
      <c r="B67" s="264" t="s">
        <v>233</v>
      </c>
      <c r="C67" s="273"/>
      <c r="D67" s="273"/>
      <c r="E67" s="273"/>
      <c r="F67" s="186">
        <f>COUNTIF(F68:F79,"&gt;0")*100/12</f>
        <v>0</v>
      </c>
      <c r="G67" s="188">
        <f t="shared" ref="G67:H67" si="5">COUNTIF(G68:G79,"&gt;0")*100/12</f>
        <v>0</v>
      </c>
      <c r="H67" s="186">
        <f t="shared" si="5"/>
        <v>0</v>
      </c>
      <c r="I67" s="91"/>
      <c r="J67" s="3"/>
    </row>
    <row r="68" spans="1:10" ht="18" customHeight="1" x14ac:dyDescent="0.2">
      <c r="A68" s="41" t="s">
        <v>161</v>
      </c>
      <c r="B68" s="36" t="s">
        <v>20</v>
      </c>
      <c r="C68" s="33" t="s">
        <v>21</v>
      </c>
      <c r="D68" s="37" t="s">
        <v>211</v>
      </c>
      <c r="E68" s="35" t="s">
        <v>26</v>
      </c>
      <c r="F68" s="13"/>
      <c r="G68" s="13"/>
      <c r="H68" s="13"/>
      <c r="I68" s="81"/>
      <c r="J68" s="3" t="str">
        <f t="shared" si="0"/>
        <v>OK</v>
      </c>
    </row>
    <row r="69" spans="1:10" ht="18" customHeight="1" x14ac:dyDescent="0.2">
      <c r="A69" s="41" t="s">
        <v>162</v>
      </c>
      <c r="B69" s="36" t="s">
        <v>32</v>
      </c>
      <c r="C69" s="33" t="s">
        <v>33</v>
      </c>
      <c r="D69" s="37" t="s">
        <v>208</v>
      </c>
      <c r="E69" s="35" t="s">
        <v>25</v>
      </c>
      <c r="F69" s="13"/>
      <c r="G69" s="13"/>
      <c r="H69" s="13"/>
      <c r="I69" s="81"/>
      <c r="J69" s="3" t="str">
        <f t="shared" si="0"/>
        <v>OK</v>
      </c>
    </row>
    <row r="70" spans="1:10" ht="17.25" customHeight="1" x14ac:dyDescent="0.2">
      <c r="A70" s="41" t="s">
        <v>163</v>
      </c>
      <c r="B70" s="36" t="s">
        <v>34</v>
      </c>
      <c r="C70" s="33" t="s">
        <v>35</v>
      </c>
      <c r="D70" s="37" t="s">
        <v>209</v>
      </c>
      <c r="E70" s="35" t="s">
        <v>36</v>
      </c>
      <c r="F70" s="13"/>
      <c r="G70" s="13"/>
      <c r="H70" s="13"/>
      <c r="I70" s="81"/>
      <c r="J70" s="3" t="str">
        <f t="shared" si="0"/>
        <v>OK</v>
      </c>
    </row>
    <row r="71" spans="1:10" ht="25.5" x14ac:dyDescent="0.2">
      <c r="A71" s="41" t="s">
        <v>164</v>
      </c>
      <c r="B71" s="47" t="s">
        <v>55</v>
      </c>
      <c r="C71" s="33" t="s">
        <v>24</v>
      </c>
      <c r="D71" s="37" t="s">
        <v>210</v>
      </c>
      <c r="E71" s="35" t="s">
        <v>37</v>
      </c>
      <c r="F71" s="13"/>
      <c r="G71" s="13"/>
      <c r="H71" s="13"/>
      <c r="I71" s="81"/>
      <c r="J71" s="3" t="str">
        <f t="shared" si="0"/>
        <v>OK</v>
      </c>
    </row>
    <row r="72" spans="1:10" ht="25.5" x14ac:dyDescent="0.2">
      <c r="A72" s="41" t="s">
        <v>165</v>
      </c>
      <c r="B72" s="36" t="s">
        <v>56</v>
      </c>
      <c r="C72" s="33" t="s">
        <v>38</v>
      </c>
      <c r="D72" s="37" t="s">
        <v>212</v>
      </c>
      <c r="E72" s="35" t="s">
        <v>39</v>
      </c>
      <c r="F72" s="13"/>
      <c r="G72" s="13"/>
      <c r="H72" s="13"/>
      <c r="I72" s="81"/>
      <c r="J72" s="3" t="str">
        <f t="shared" si="0"/>
        <v>OK</v>
      </c>
    </row>
    <row r="73" spans="1:10" ht="25.5" x14ac:dyDescent="0.2">
      <c r="A73" s="41" t="s">
        <v>166</v>
      </c>
      <c r="B73" s="36" t="s">
        <v>57</v>
      </c>
      <c r="C73" s="33" t="s">
        <v>38</v>
      </c>
      <c r="D73" s="37" t="s">
        <v>212</v>
      </c>
      <c r="E73" s="35" t="s">
        <v>39</v>
      </c>
      <c r="F73" s="13"/>
      <c r="G73" s="13"/>
      <c r="H73" s="13"/>
      <c r="I73" s="81"/>
      <c r="J73" s="3" t="str">
        <f t="shared" si="0"/>
        <v>OK</v>
      </c>
    </row>
    <row r="74" spans="1:10" ht="25.5" x14ac:dyDescent="0.2">
      <c r="A74" s="41" t="s">
        <v>167</v>
      </c>
      <c r="B74" s="36" t="s">
        <v>44</v>
      </c>
      <c r="C74" s="33" t="s">
        <v>45</v>
      </c>
      <c r="D74" s="37" t="s">
        <v>46</v>
      </c>
      <c r="E74" s="35" t="s">
        <v>114</v>
      </c>
      <c r="F74" s="20"/>
      <c r="G74" s="13"/>
      <c r="H74" s="13"/>
      <c r="I74" s="81"/>
      <c r="J74" s="3" t="str">
        <f t="shared" ref="J74:J86" si="6">IF(SUM(F74:H74)&lt;=1,"OK","Drīkst būt atzīmēts tikai vienā laukā")</f>
        <v>OK</v>
      </c>
    </row>
    <row r="75" spans="1:10" ht="17.25" customHeight="1" x14ac:dyDescent="0.2">
      <c r="A75" s="41" t="s">
        <v>205</v>
      </c>
      <c r="B75" s="36" t="s">
        <v>371</v>
      </c>
      <c r="C75" s="33" t="s">
        <v>11</v>
      </c>
      <c r="D75" s="23"/>
      <c r="E75" s="35" t="s">
        <v>12</v>
      </c>
      <c r="F75" s="20"/>
      <c r="G75" s="15"/>
      <c r="H75" s="13"/>
      <c r="I75" s="81"/>
      <c r="J75" s="3" t="str">
        <f t="shared" si="6"/>
        <v>OK</v>
      </c>
    </row>
    <row r="76" spans="1:10" ht="18" customHeight="1" x14ac:dyDescent="0.2">
      <c r="A76" s="41" t="s">
        <v>168</v>
      </c>
      <c r="B76" s="36" t="s">
        <v>40</v>
      </c>
      <c r="C76" s="33" t="s">
        <v>41</v>
      </c>
      <c r="D76" s="37" t="s">
        <v>213</v>
      </c>
      <c r="E76" s="35" t="s">
        <v>42</v>
      </c>
      <c r="F76" s="20"/>
      <c r="G76" s="13"/>
      <c r="H76" s="13"/>
      <c r="I76" s="81"/>
      <c r="J76" s="3" t="str">
        <f t="shared" si="6"/>
        <v>OK</v>
      </c>
    </row>
    <row r="77" spans="1:10" ht="17.25" customHeight="1" x14ac:dyDescent="0.2">
      <c r="A77" s="41" t="s">
        <v>169</v>
      </c>
      <c r="B77" s="36" t="s">
        <v>43</v>
      </c>
      <c r="C77" s="33" t="s">
        <v>112</v>
      </c>
      <c r="D77" s="37" t="s">
        <v>214</v>
      </c>
      <c r="E77" s="35" t="s">
        <v>113</v>
      </c>
      <c r="F77" s="20"/>
      <c r="G77" s="13"/>
      <c r="H77" s="13"/>
      <c r="I77" s="81"/>
      <c r="J77" s="3" t="str">
        <f t="shared" si="6"/>
        <v>OK</v>
      </c>
    </row>
    <row r="78" spans="1:10" ht="18.75" customHeight="1" x14ac:dyDescent="0.2">
      <c r="A78" s="42" t="s">
        <v>170</v>
      </c>
      <c r="B78" s="48" t="s">
        <v>172</v>
      </c>
      <c r="C78" s="33" t="s">
        <v>11</v>
      </c>
      <c r="D78" s="23"/>
      <c r="E78" s="35" t="s">
        <v>12</v>
      </c>
      <c r="F78" s="20"/>
      <c r="G78" s="15"/>
      <c r="H78" s="13"/>
      <c r="I78" s="81"/>
      <c r="J78" s="3" t="str">
        <f t="shared" si="6"/>
        <v>OK</v>
      </c>
    </row>
    <row r="79" spans="1:10" ht="25.5" x14ac:dyDescent="0.2">
      <c r="A79" s="42" t="s">
        <v>171</v>
      </c>
      <c r="B79" s="36" t="s">
        <v>125</v>
      </c>
      <c r="C79" s="33" t="s">
        <v>11</v>
      </c>
      <c r="D79" s="23"/>
      <c r="E79" s="35" t="s">
        <v>12</v>
      </c>
      <c r="F79" s="20"/>
      <c r="G79" s="15"/>
      <c r="H79" s="13"/>
      <c r="I79" s="81"/>
      <c r="J79" s="3" t="str">
        <f t="shared" si="6"/>
        <v>OK</v>
      </c>
    </row>
    <row r="80" spans="1:10" ht="25.5" customHeight="1" x14ac:dyDescent="0.2">
      <c r="A80" s="173">
        <v>9</v>
      </c>
      <c r="B80" s="293" t="s">
        <v>316</v>
      </c>
      <c r="C80" s="294"/>
      <c r="D80" s="294"/>
      <c r="E80" s="295"/>
      <c r="F80" s="184">
        <f>IF(H81&gt;0,100,COUNTIF(F82:F87,"&gt;0")*100/6)</f>
        <v>0</v>
      </c>
      <c r="G80" s="184"/>
      <c r="H80" s="184">
        <f>IF(H81=1,0,COUNTIF(H82:H87,"&gt;0")*100/6)</f>
        <v>0</v>
      </c>
      <c r="I80" s="149"/>
      <c r="J80" s="3"/>
    </row>
    <row r="81" spans="1:12" ht="36.75" customHeight="1" x14ac:dyDescent="0.2">
      <c r="A81" s="166" t="s">
        <v>312</v>
      </c>
      <c r="B81" s="165" t="s">
        <v>311</v>
      </c>
      <c r="C81" s="143" t="s">
        <v>11</v>
      </c>
      <c r="D81" s="148"/>
      <c r="E81" s="144" t="s">
        <v>12</v>
      </c>
      <c r="F81" s="190"/>
      <c r="G81" s="49"/>
      <c r="H81" s="190"/>
      <c r="I81" s="189" t="s">
        <v>337</v>
      </c>
      <c r="J81" s="3" t="str">
        <f t="shared" si="6"/>
        <v>OK</v>
      </c>
    </row>
    <row r="82" spans="1:12" ht="23.25" customHeight="1" x14ac:dyDescent="0.2">
      <c r="A82" s="167" t="s">
        <v>313</v>
      </c>
      <c r="B82" s="142" t="s">
        <v>295</v>
      </c>
      <c r="C82" s="143" t="s">
        <v>11</v>
      </c>
      <c r="D82" s="148"/>
      <c r="E82" s="144" t="s">
        <v>12</v>
      </c>
      <c r="F82" s="53"/>
      <c r="G82" s="106"/>
      <c r="H82" s="53"/>
      <c r="I82" s="60"/>
      <c r="J82" s="3" t="str">
        <f t="shared" si="6"/>
        <v>OK</v>
      </c>
      <c r="K82" s="3"/>
      <c r="L82" s="3"/>
    </row>
    <row r="83" spans="1:12" ht="40.5" customHeight="1" x14ac:dyDescent="0.2">
      <c r="A83" s="167" t="s">
        <v>314</v>
      </c>
      <c r="B83" s="142" t="s">
        <v>290</v>
      </c>
      <c r="C83" s="143" t="s">
        <v>186</v>
      </c>
      <c r="D83" s="148"/>
      <c r="E83" s="144" t="s">
        <v>12</v>
      </c>
      <c r="F83" s="53"/>
      <c r="G83" s="106"/>
      <c r="H83" s="53"/>
      <c r="I83" s="60"/>
      <c r="J83" s="3" t="str">
        <f t="shared" si="6"/>
        <v>OK</v>
      </c>
    </row>
    <row r="84" spans="1:12" ht="27" customHeight="1" x14ac:dyDescent="0.2">
      <c r="A84" s="167">
        <v>9.4</v>
      </c>
      <c r="B84" s="142" t="s">
        <v>291</v>
      </c>
      <c r="C84" s="143" t="s">
        <v>11</v>
      </c>
      <c r="D84" s="148"/>
      <c r="E84" s="144" t="s">
        <v>12</v>
      </c>
      <c r="F84" s="53"/>
      <c r="G84" s="106"/>
      <c r="H84" s="53"/>
      <c r="I84" s="60"/>
      <c r="J84" s="3" t="str">
        <f t="shared" si="6"/>
        <v>OK</v>
      </c>
    </row>
    <row r="85" spans="1:12" ht="36" x14ac:dyDescent="0.2">
      <c r="A85" s="167" t="s">
        <v>315</v>
      </c>
      <c r="B85" s="142" t="s">
        <v>292</v>
      </c>
      <c r="C85" s="143" t="s">
        <v>11</v>
      </c>
      <c r="D85" s="148"/>
      <c r="E85" s="144" t="s">
        <v>12</v>
      </c>
      <c r="F85" s="53"/>
      <c r="G85" s="106"/>
      <c r="H85" s="53"/>
      <c r="I85" s="60"/>
      <c r="J85" s="3" t="str">
        <f t="shared" si="6"/>
        <v>OK</v>
      </c>
    </row>
    <row r="86" spans="1:12" ht="36" x14ac:dyDescent="0.2">
      <c r="A86" s="167">
        <v>9.6</v>
      </c>
      <c r="B86" s="142" t="s">
        <v>293</v>
      </c>
      <c r="C86" s="143" t="s">
        <v>11</v>
      </c>
      <c r="D86" s="148"/>
      <c r="E86" s="144" t="s">
        <v>12</v>
      </c>
      <c r="F86" s="53"/>
      <c r="G86" s="106"/>
      <c r="H86" s="53"/>
      <c r="I86" s="60"/>
      <c r="J86" s="3" t="str">
        <f t="shared" si="6"/>
        <v>OK</v>
      </c>
    </row>
    <row r="87" spans="1:12" ht="36" x14ac:dyDescent="0.2">
      <c r="A87" s="142" t="s">
        <v>336</v>
      </c>
      <c r="B87" s="181" t="s">
        <v>354</v>
      </c>
      <c r="C87" s="143" t="s">
        <v>11</v>
      </c>
      <c r="D87" s="148"/>
      <c r="E87" s="144" t="s">
        <v>12</v>
      </c>
      <c r="F87" s="53"/>
      <c r="G87" s="106"/>
      <c r="H87" s="53"/>
      <c r="I87" s="176"/>
      <c r="J87" s="3" t="str">
        <f t="shared" ref="J87" si="7">IF(SUM(F87:H87)&lt;=1,"OK","Drīkst būt atzīmēts tikai vienā laukā")</f>
        <v>OK</v>
      </c>
    </row>
    <row r="88" spans="1:12" ht="29.25" customHeight="1" x14ac:dyDescent="0.2">
      <c r="A88" s="267" t="s">
        <v>129</v>
      </c>
      <c r="B88" s="268"/>
      <c r="C88" s="268"/>
      <c r="D88" s="268"/>
      <c r="E88" s="269"/>
      <c r="F88" s="99" t="s">
        <v>131</v>
      </c>
      <c r="G88" s="97" t="s">
        <v>132</v>
      </c>
      <c r="H88" s="98" t="s">
        <v>133</v>
      </c>
      <c r="I88" s="6" t="s">
        <v>206</v>
      </c>
    </row>
    <row r="89" spans="1:12" ht="21.75" customHeight="1" thickBot="1" x14ac:dyDescent="0.3">
      <c r="A89" s="270"/>
      <c r="B89" s="271"/>
      <c r="C89" s="271"/>
      <c r="D89" s="271"/>
      <c r="E89" s="272"/>
      <c r="F89" s="250">
        <f>(F6+F12+F17+F33+F26+F44+F53+F67+F80)/9</f>
        <v>0</v>
      </c>
      <c r="G89" s="251">
        <f t="shared" ref="G89:H89" si="8">(G6+G12+G17+G33+G26+G44+G53+G67+G80)/9</f>
        <v>0</v>
      </c>
      <c r="H89" s="252">
        <f t="shared" si="8"/>
        <v>0</v>
      </c>
      <c r="I89" s="54">
        <f>F89+G89+H89</f>
        <v>0</v>
      </c>
      <c r="J89" s="3" t="str">
        <f>IF(F89+G89+H89=100,"OK","Pābaudiet vai visi lauki ir aizpildīti")</f>
        <v>Pābaudiet vai visi lauki ir aizpildīti</v>
      </c>
    </row>
    <row r="90" spans="1:12" ht="41.25" customHeight="1" thickBot="1" x14ac:dyDescent="0.3">
      <c r="A90" s="30"/>
      <c r="B90" s="31"/>
      <c r="C90" s="296" t="s">
        <v>237</v>
      </c>
      <c r="D90" s="296"/>
      <c r="E90" s="297"/>
      <c r="F90" s="311">
        <f>ROUND((F89+G89*0.6)*0.1,0)</f>
        <v>0</v>
      </c>
      <c r="G90" s="312"/>
      <c r="H90" s="32"/>
    </row>
    <row r="91" spans="1:12" ht="15" x14ac:dyDescent="0.25">
      <c r="B91" s="3"/>
      <c r="D91" s="8"/>
      <c r="E91" s="9"/>
      <c r="F91" s="10"/>
      <c r="G91" s="9"/>
    </row>
    <row r="92" spans="1:12" ht="20.25" customHeight="1" thickBot="1" x14ac:dyDescent="0.25">
      <c r="B92" s="304" t="s">
        <v>134</v>
      </c>
      <c r="C92" s="305"/>
      <c r="D92" s="305"/>
      <c r="E92" s="305"/>
      <c r="F92" s="305"/>
      <c r="G92" s="305"/>
      <c r="H92" s="305"/>
      <c r="I92" s="306"/>
    </row>
    <row r="93" spans="1:12" ht="20.25" customHeight="1" thickBot="1" x14ac:dyDescent="0.25">
      <c r="B93" s="307" t="s">
        <v>238</v>
      </c>
      <c r="C93" s="308"/>
      <c r="D93" s="308"/>
      <c r="E93" s="308"/>
      <c r="F93" s="308"/>
      <c r="G93" s="308"/>
      <c r="H93" s="308"/>
      <c r="I93" s="309"/>
    </row>
    <row r="94" spans="1:12" ht="150.6" customHeight="1" thickBot="1" x14ac:dyDescent="0.3">
      <c r="B94" s="299" t="s">
        <v>239</v>
      </c>
      <c r="C94" s="300"/>
      <c r="D94" s="301" t="s">
        <v>244</v>
      </c>
      <c r="E94" s="302"/>
      <c r="F94" s="302"/>
      <c r="G94" s="302"/>
      <c r="H94" s="302"/>
      <c r="I94" s="303"/>
    </row>
    <row r="95" spans="1:12" ht="88.9" customHeight="1" thickBot="1" x14ac:dyDescent="0.3">
      <c r="B95" s="283" t="s">
        <v>137</v>
      </c>
      <c r="C95" s="284"/>
      <c r="D95" s="287" t="s">
        <v>240</v>
      </c>
      <c r="E95" s="288"/>
      <c r="F95" s="288"/>
      <c r="G95" s="288"/>
      <c r="H95" s="288"/>
      <c r="I95" s="289"/>
    </row>
    <row r="96" spans="1:12" ht="115.9" customHeight="1" thickBot="1" x14ac:dyDescent="0.3">
      <c r="B96" s="285" t="s">
        <v>138</v>
      </c>
      <c r="C96" s="286"/>
      <c r="D96" s="290" t="s">
        <v>234</v>
      </c>
      <c r="E96" s="291"/>
      <c r="F96" s="291"/>
      <c r="G96" s="291"/>
      <c r="H96" s="291"/>
      <c r="I96" s="292"/>
    </row>
  </sheetData>
  <sheetProtection algorithmName="SHA-512" hashValue="nvLkubRugKc9S3fO3bIofYLZAsMWmRn5QQCsuMsX36s3OfVdMb9f741cXADxwoUWLHjmfGTYDO0/q9MF9jgmUQ==" saltValue="O5SNf/I9kMrkaviIxMQ3iA==" spinCount="100000" sheet="1" objects="1" scenarios="1"/>
  <mergeCells count="33">
    <mergeCell ref="B4:B5"/>
    <mergeCell ref="C4:C5"/>
    <mergeCell ref="B94:C94"/>
    <mergeCell ref="D94:I94"/>
    <mergeCell ref="B92:I92"/>
    <mergeCell ref="B93:I93"/>
    <mergeCell ref="B49:E49"/>
    <mergeCell ref="B53:E53"/>
    <mergeCell ref="F90:G90"/>
    <mergeCell ref="F4:F5"/>
    <mergeCell ref="H4:H5"/>
    <mergeCell ref="B95:C95"/>
    <mergeCell ref="B96:C96"/>
    <mergeCell ref="D95:I95"/>
    <mergeCell ref="D96:I96"/>
    <mergeCell ref="B80:E80"/>
    <mergeCell ref="C90:E90"/>
    <mergeCell ref="A2:I2"/>
    <mergeCell ref="B17:E17"/>
    <mergeCell ref="B12:E12"/>
    <mergeCell ref="B6:E6"/>
    <mergeCell ref="A88:E89"/>
    <mergeCell ref="B67:E67"/>
    <mergeCell ref="B44:E44"/>
    <mergeCell ref="B26:E26"/>
    <mergeCell ref="B33:E33"/>
    <mergeCell ref="G4:G5"/>
    <mergeCell ref="F3:I3"/>
    <mergeCell ref="I4:I5"/>
    <mergeCell ref="D4:D5"/>
    <mergeCell ref="E4:E5"/>
    <mergeCell ref="C3:E3"/>
    <mergeCell ref="A4:A5"/>
  </mergeCells>
  <pageMargins left="0.7" right="0.7" top="0.75" bottom="0.75" header="0.3" footer="0.3"/>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E7864-3B1A-4487-AA69-5077200FF71B}">
  <dimension ref="A1:H27"/>
  <sheetViews>
    <sheetView topLeftCell="A16" zoomScaleNormal="100" workbookViewId="0">
      <selection activeCell="G19" sqref="G19"/>
    </sheetView>
  </sheetViews>
  <sheetFormatPr defaultColWidth="8.85546875" defaultRowHeight="12" x14ac:dyDescent="0.2"/>
  <cols>
    <col min="1" max="1" width="5.28515625" style="4" customWidth="1"/>
    <col min="2" max="2" width="27.42578125" style="4" customWidth="1"/>
    <col min="3" max="3" width="11.7109375" style="4" customWidth="1"/>
    <col min="4" max="4" width="10.85546875" style="4" customWidth="1"/>
    <col min="5" max="5" width="12.5703125" style="5" customWidth="1"/>
    <col min="6" max="6" width="13.85546875" style="5" customWidth="1"/>
    <col min="7" max="7" width="13.28515625" style="4" customWidth="1"/>
    <col min="8" max="16384" width="8.85546875" style="4"/>
  </cols>
  <sheetData>
    <row r="1" spans="1:8" ht="18.75" thickBot="1" x14ac:dyDescent="0.3">
      <c r="A1" s="323" t="s">
        <v>217</v>
      </c>
      <c r="B1" s="323"/>
      <c r="C1" s="323"/>
      <c r="D1" s="323"/>
      <c r="E1" s="323"/>
      <c r="F1" s="323"/>
      <c r="G1" s="323"/>
    </row>
    <row r="2" spans="1:8" ht="32.25" customHeight="1" thickBot="1" x14ac:dyDescent="0.25">
      <c r="A2" s="61"/>
      <c r="B2" s="62"/>
      <c r="C2" s="324" t="s">
        <v>75</v>
      </c>
      <c r="D2" s="324"/>
      <c r="E2" s="324" t="s">
        <v>226</v>
      </c>
      <c r="F2" s="325"/>
      <c r="G2" s="326"/>
    </row>
    <row r="3" spans="1:8" ht="24.75" thickBot="1" x14ac:dyDescent="0.25">
      <c r="A3" s="65" t="s">
        <v>216</v>
      </c>
      <c r="B3" s="66" t="s">
        <v>1</v>
      </c>
      <c r="C3" s="68" t="s">
        <v>121</v>
      </c>
      <c r="D3" s="69" t="s">
        <v>123</v>
      </c>
      <c r="E3" s="70" t="s">
        <v>121</v>
      </c>
      <c r="F3" s="69" t="s">
        <v>123</v>
      </c>
      <c r="G3" s="71" t="s">
        <v>2</v>
      </c>
    </row>
    <row r="4" spans="1:8" ht="29.25" customHeight="1" x14ac:dyDescent="0.2">
      <c r="A4" s="191">
        <v>1</v>
      </c>
      <c r="B4" s="332" t="s">
        <v>360</v>
      </c>
      <c r="C4" s="333"/>
      <c r="D4" s="334"/>
      <c r="E4" s="50">
        <f>COUNTIF(E5:E13,"&gt;0")*100/9</f>
        <v>0</v>
      </c>
      <c r="F4" s="50">
        <f>COUNTIF(F5:F13,"&gt;0")*100/9</f>
        <v>0</v>
      </c>
      <c r="G4" s="192"/>
    </row>
    <row r="5" spans="1:8" ht="48" x14ac:dyDescent="0.2">
      <c r="A5" s="193" t="s">
        <v>84</v>
      </c>
      <c r="B5" s="194" t="s">
        <v>241</v>
      </c>
      <c r="C5" s="195" t="s">
        <v>11</v>
      </c>
      <c r="D5" s="196" t="s">
        <v>12</v>
      </c>
      <c r="E5" s="197"/>
      <c r="F5" s="197"/>
      <c r="G5" s="219"/>
      <c r="H5" s="79" t="str">
        <f>IF(SUM(E5:F5)&lt;=1,"OK","Drīkst būt atzīmēts tikai vienā laukā")</f>
        <v>OK</v>
      </c>
    </row>
    <row r="6" spans="1:8" ht="39" customHeight="1" x14ac:dyDescent="0.2">
      <c r="A6" s="193" t="s">
        <v>64</v>
      </c>
      <c r="B6" s="194" t="s">
        <v>357</v>
      </c>
      <c r="C6" s="195" t="s">
        <v>11</v>
      </c>
      <c r="D6" s="196" t="s">
        <v>12</v>
      </c>
      <c r="E6" s="197"/>
      <c r="F6" s="197"/>
      <c r="G6" s="220"/>
      <c r="H6" s="79" t="str">
        <f t="shared" ref="H6:H18" si="0">IF(SUM(E6:F6)&lt;=1,"OK","Drīkst būt atzīmēts tikai vienā laukā")</f>
        <v>OK</v>
      </c>
    </row>
    <row r="7" spans="1:8" ht="72" x14ac:dyDescent="0.2">
      <c r="A7" s="198" t="s">
        <v>65</v>
      </c>
      <c r="B7" s="199" t="s">
        <v>358</v>
      </c>
      <c r="C7" s="200" t="s">
        <v>11</v>
      </c>
      <c r="D7" s="201" t="s">
        <v>12</v>
      </c>
      <c r="E7" s="202"/>
      <c r="F7" s="202"/>
      <c r="G7" s="221"/>
      <c r="H7" s="79" t="str">
        <f t="shared" si="0"/>
        <v>OK</v>
      </c>
    </row>
    <row r="8" spans="1:8" ht="84" x14ac:dyDescent="0.2">
      <c r="A8" s="198" t="s">
        <v>66</v>
      </c>
      <c r="B8" s="199" t="s">
        <v>359</v>
      </c>
      <c r="C8" s="200" t="s">
        <v>11</v>
      </c>
      <c r="D8" s="201" t="s">
        <v>12</v>
      </c>
      <c r="E8" s="202"/>
      <c r="F8" s="202"/>
      <c r="G8" s="221"/>
      <c r="H8" s="79" t="str">
        <f t="shared" si="0"/>
        <v>OK</v>
      </c>
    </row>
    <row r="9" spans="1:8" ht="24" x14ac:dyDescent="0.2">
      <c r="A9" s="193" t="s">
        <v>104</v>
      </c>
      <c r="B9" s="203" t="s">
        <v>242</v>
      </c>
      <c r="C9" s="195" t="s">
        <v>11</v>
      </c>
      <c r="D9" s="196" t="s">
        <v>12</v>
      </c>
      <c r="E9" s="197"/>
      <c r="F9" s="197"/>
      <c r="G9" s="219"/>
      <c r="H9" s="79" t="str">
        <f t="shared" si="0"/>
        <v>OK</v>
      </c>
    </row>
    <row r="10" spans="1:8" ht="24" x14ac:dyDescent="0.2">
      <c r="A10" s="193" t="s">
        <v>317</v>
      </c>
      <c r="B10" s="194" t="s">
        <v>227</v>
      </c>
      <c r="C10" s="195" t="s">
        <v>11</v>
      </c>
      <c r="D10" s="196" t="s">
        <v>12</v>
      </c>
      <c r="E10" s="197"/>
      <c r="F10" s="197"/>
      <c r="G10" s="219"/>
      <c r="H10" s="79" t="str">
        <f t="shared" si="0"/>
        <v>OK</v>
      </c>
    </row>
    <row r="11" spans="1:8" ht="36" x14ac:dyDescent="0.2">
      <c r="A11" s="193" t="s">
        <v>318</v>
      </c>
      <c r="B11" s="194" t="s">
        <v>243</v>
      </c>
      <c r="C11" s="195" t="s">
        <v>11</v>
      </c>
      <c r="D11" s="196" t="s">
        <v>12</v>
      </c>
      <c r="E11" s="197"/>
      <c r="F11" s="197"/>
      <c r="G11" s="219"/>
      <c r="H11" s="79" t="str">
        <f t="shared" si="0"/>
        <v>OK</v>
      </c>
    </row>
    <row r="12" spans="1:8" ht="17.25" customHeight="1" x14ac:dyDescent="0.2">
      <c r="A12" s="193" t="s">
        <v>319</v>
      </c>
      <c r="B12" s="194" t="s">
        <v>20</v>
      </c>
      <c r="C12" s="195" t="s">
        <v>21</v>
      </c>
      <c r="D12" s="196" t="s">
        <v>22</v>
      </c>
      <c r="E12" s="197"/>
      <c r="F12" s="197"/>
      <c r="G12" s="219"/>
      <c r="H12" s="79" t="str">
        <f t="shared" si="0"/>
        <v>OK</v>
      </c>
    </row>
    <row r="13" spans="1:8" ht="17.25" customHeight="1" x14ac:dyDescent="0.2">
      <c r="A13" s="193" t="s">
        <v>361</v>
      </c>
      <c r="B13" s="194" t="s">
        <v>28</v>
      </c>
      <c r="C13" s="195" t="s">
        <v>29</v>
      </c>
      <c r="D13" s="196" t="s">
        <v>30</v>
      </c>
      <c r="E13" s="197"/>
      <c r="F13" s="197"/>
      <c r="G13" s="219"/>
      <c r="H13" s="79" t="str">
        <f t="shared" si="0"/>
        <v>OK</v>
      </c>
    </row>
    <row r="14" spans="1:8" ht="35.25" customHeight="1" x14ac:dyDescent="0.2">
      <c r="A14" s="204">
        <v>2</v>
      </c>
      <c r="B14" s="329" t="s">
        <v>130</v>
      </c>
      <c r="C14" s="330"/>
      <c r="D14" s="331"/>
      <c r="E14" s="50">
        <f>COUNTIF(E15:E18,"&gt;0")*100/4</f>
        <v>0</v>
      </c>
      <c r="F14" s="50">
        <f t="shared" ref="F14" si="1">COUNTIF(F15:F18,"&gt;0")*100/4</f>
        <v>0</v>
      </c>
      <c r="G14" s="205"/>
      <c r="H14" s="79"/>
    </row>
    <row r="15" spans="1:8" ht="31.5" customHeight="1" x14ac:dyDescent="0.2">
      <c r="A15" s="206" t="s">
        <v>62</v>
      </c>
      <c r="B15" s="207" t="s">
        <v>87</v>
      </c>
      <c r="C15" s="208" t="s">
        <v>11</v>
      </c>
      <c r="D15" s="209" t="s">
        <v>12</v>
      </c>
      <c r="E15" s="210"/>
      <c r="F15" s="210"/>
      <c r="G15" s="211"/>
      <c r="H15" s="79" t="str">
        <f t="shared" si="0"/>
        <v>OK</v>
      </c>
    </row>
    <row r="16" spans="1:8" ht="33.75" customHeight="1" x14ac:dyDescent="0.2">
      <c r="A16" s="206" t="s">
        <v>63</v>
      </c>
      <c r="B16" s="207" t="s">
        <v>353</v>
      </c>
      <c r="C16" s="208" t="s">
        <v>11</v>
      </c>
      <c r="D16" s="209" t="s">
        <v>12</v>
      </c>
      <c r="E16" s="210"/>
      <c r="F16" s="210"/>
      <c r="G16" s="211"/>
      <c r="H16" s="79" t="str">
        <f t="shared" si="0"/>
        <v>OK</v>
      </c>
    </row>
    <row r="17" spans="1:8" ht="76.5" x14ac:dyDescent="0.2">
      <c r="A17" s="206" t="s">
        <v>126</v>
      </c>
      <c r="B17" s="207" t="s">
        <v>232</v>
      </c>
      <c r="C17" s="208" t="s">
        <v>11</v>
      </c>
      <c r="D17" s="209" t="s">
        <v>12</v>
      </c>
      <c r="E17" s="210"/>
      <c r="F17" s="210"/>
      <c r="G17" s="211"/>
      <c r="H17" s="79" t="str">
        <f t="shared" si="0"/>
        <v>OK</v>
      </c>
    </row>
    <row r="18" spans="1:8" ht="51.75" thickBot="1" x14ac:dyDescent="0.25">
      <c r="A18" s="212" t="s">
        <v>156</v>
      </c>
      <c r="B18" s="213" t="s">
        <v>188</v>
      </c>
      <c r="C18" s="214" t="s">
        <v>11</v>
      </c>
      <c r="D18" s="215" t="s">
        <v>12</v>
      </c>
      <c r="E18" s="216"/>
      <c r="F18" s="216"/>
      <c r="G18" s="217"/>
      <c r="H18" s="79" t="str">
        <f t="shared" si="0"/>
        <v>OK</v>
      </c>
    </row>
    <row r="19" spans="1:8" ht="46.9" customHeight="1" x14ac:dyDescent="0.2">
      <c r="A19" s="317" t="s">
        <v>129</v>
      </c>
      <c r="B19" s="317"/>
      <c r="C19" s="317"/>
      <c r="D19" s="318"/>
      <c r="E19" s="27" t="s">
        <v>131</v>
      </c>
      <c r="F19" s="28" t="s">
        <v>133</v>
      </c>
      <c r="G19" s="78" t="s">
        <v>206</v>
      </c>
      <c r="H19" s="218"/>
    </row>
    <row r="20" spans="1:8" ht="24" customHeight="1" x14ac:dyDescent="0.2">
      <c r="A20" s="319"/>
      <c r="B20" s="319"/>
      <c r="C20" s="319"/>
      <c r="D20" s="320"/>
      <c r="E20" s="253">
        <f>SUM(E14,E4)/2</f>
        <v>0</v>
      </c>
      <c r="F20" s="254">
        <f>SUM(F14,F4)/2</f>
        <v>0</v>
      </c>
      <c r="G20" s="67">
        <f>E20+F20</f>
        <v>0</v>
      </c>
      <c r="H20" s="3" t="str">
        <f>IF(E20+F20=100,"OK","Pābaudiet vai visi lauki ir aizpildīti")</f>
        <v>Pābaudiet vai visi lauki ir aizpildīti</v>
      </c>
    </row>
    <row r="21" spans="1:8" ht="37.5" customHeight="1" x14ac:dyDescent="0.25">
      <c r="A21" s="30"/>
      <c r="B21" s="327" t="s">
        <v>237</v>
      </c>
      <c r="C21" s="328"/>
      <c r="D21" s="321">
        <f>ROUND((E20)*0.1,0)</f>
        <v>0</v>
      </c>
      <c r="E21" s="322"/>
      <c r="F21" s="32"/>
      <c r="G21" s="2"/>
    </row>
    <row r="22" spans="1:8" ht="23.25" customHeight="1" x14ac:dyDescent="0.2"/>
    <row r="24" spans="1:8" ht="31.5" customHeight="1" thickBot="1" x14ac:dyDescent="0.25">
      <c r="A24" s="313" t="s">
        <v>134</v>
      </c>
      <c r="B24" s="313"/>
      <c r="C24" s="313"/>
      <c r="D24" s="313"/>
      <c r="E24" s="313"/>
      <c r="F24" s="313"/>
      <c r="G24" s="313"/>
    </row>
    <row r="25" spans="1:8" ht="28.5" customHeight="1" thickBot="1" x14ac:dyDescent="0.25">
      <c r="A25" s="314" t="s">
        <v>238</v>
      </c>
      <c r="B25" s="315"/>
      <c r="C25" s="315"/>
      <c r="D25" s="315"/>
      <c r="E25" s="315"/>
      <c r="F25" s="315"/>
      <c r="G25" s="316"/>
    </row>
    <row r="26" spans="1:8" ht="202.15" customHeight="1" thickBot="1" x14ac:dyDescent="0.3">
      <c r="A26" s="299" t="s">
        <v>364</v>
      </c>
      <c r="B26" s="300"/>
      <c r="C26" s="301" t="s">
        <v>362</v>
      </c>
      <c r="D26" s="302"/>
      <c r="E26" s="302"/>
      <c r="F26" s="302"/>
      <c r="G26" s="303"/>
    </row>
    <row r="27" spans="1:8" ht="178.5" customHeight="1" thickBot="1" x14ac:dyDescent="0.3">
      <c r="A27" s="285" t="s">
        <v>331</v>
      </c>
      <c r="B27" s="286"/>
      <c r="C27" s="290" t="s">
        <v>363</v>
      </c>
      <c r="D27" s="291"/>
      <c r="E27" s="291"/>
      <c r="F27" s="291"/>
      <c r="G27" s="292"/>
    </row>
  </sheetData>
  <sheetProtection algorithmName="SHA-512" hashValue="/P+0fN5OAsJ50Z0ehUCvQXUtALZd6I+jGgKsJ5mf9OPC9uq0iaTO8FeCqdaROWWt0GN42Y0Qa0d/GGRm9ft/fA==" saltValue="vUPMNzQcoBvZZBE40QPfuA==" spinCount="100000" sheet="1" objects="1" scenarios="1"/>
  <mergeCells count="14">
    <mergeCell ref="A19:D20"/>
    <mergeCell ref="D21:E21"/>
    <mergeCell ref="A1:G1"/>
    <mergeCell ref="C2:D2"/>
    <mergeCell ref="E2:G2"/>
    <mergeCell ref="B21:C21"/>
    <mergeCell ref="B14:D14"/>
    <mergeCell ref="B4:D4"/>
    <mergeCell ref="A24:G24"/>
    <mergeCell ref="A27:B27"/>
    <mergeCell ref="C27:G27"/>
    <mergeCell ref="A25:G25"/>
    <mergeCell ref="A26:B26"/>
    <mergeCell ref="C26:G26"/>
  </mergeCells>
  <pageMargins left="0.7" right="0.7" top="0.75" bottom="0.75" header="0.3" footer="0.3"/>
  <pageSetup paperSize="9" scale="7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DE7E5-39C9-48A7-B463-C0DB73028B6E}">
  <dimension ref="A1:P59"/>
  <sheetViews>
    <sheetView topLeftCell="A13" workbookViewId="0">
      <selection activeCell="K57" sqref="K57"/>
    </sheetView>
  </sheetViews>
  <sheetFormatPr defaultColWidth="9.140625" defaultRowHeight="15" x14ac:dyDescent="0.25"/>
  <cols>
    <col min="1" max="1" width="6.85546875" style="130" customWidth="1"/>
    <col min="2" max="2" width="37.140625" style="130" customWidth="1"/>
    <col min="3" max="4" width="12.85546875" style="130" customWidth="1"/>
    <col min="5" max="5" width="13.42578125" style="130" customWidth="1"/>
    <col min="6" max="7" width="11.7109375" style="130" customWidth="1"/>
    <col min="8" max="8" width="13.42578125" style="130" customWidth="1"/>
    <col min="9" max="9" width="22.5703125" style="130" customWidth="1"/>
    <col min="10" max="16384" width="9.140625" style="130"/>
  </cols>
  <sheetData>
    <row r="1" spans="1:16" ht="18.75" thickBot="1" x14ac:dyDescent="0.3">
      <c r="A1" s="335" t="s">
        <v>286</v>
      </c>
      <c r="B1" s="335"/>
      <c r="C1" s="335"/>
      <c r="D1" s="335"/>
      <c r="E1" s="335"/>
      <c r="F1" s="335"/>
      <c r="G1" s="335"/>
      <c r="H1" s="335"/>
      <c r="I1" s="335"/>
    </row>
    <row r="2" spans="1:16" ht="15.75" thickBot="1" x14ac:dyDescent="0.3">
      <c r="A2" s="131"/>
      <c r="B2" s="132"/>
      <c r="C2" s="336" t="s">
        <v>75</v>
      </c>
      <c r="D2" s="336"/>
      <c r="E2" s="336"/>
      <c r="F2" s="336" t="s">
        <v>226</v>
      </c>
      <c r="G2" s="336"/>
      <c r="H2" s="352"/>
      <c r="I2" s="353"/>
    </row>
    <row r="3" spans="1:16" ht="24.75" thickBot="1" x14ac:dyDescent="0.3">
      <c r="A3" s="133" t="s">
        <v>216</v>
      </c>
      <c r="B3" s="134" t="s">
        <v>1</v>
      </c>
      <c r="C3" s="135" t="s">
        <v>121</v>
      </c>
      <c r="D3" s="174" t="s">
        <v>329</v>
      </c>
      <c r="E3" s="136" t="s">
        <v>123</v>
      </c>
      <c r="F3" s="137" t="s">
        <v>121</v>
      </c>
      <c r="G3" s="174" t="s">
        <v>329</v>
      </c>
      <c r="H3" s="136" t="s">
        <v>123</v>
      </c>
      <c r="I3" s="138" t="s">
        <v>2</v>
      </c>
    </row>
    <row r="4" spans="1:16" ht="24.75" customHeight="1" thickBot="1" x14ac:dyDescent="0.3">
      <c r="A4" s="175">
        <v>1</v>
      </c>
      <c r="B4" s="337" t="s">
        <v>328</v>
      </c>
      <c r="C4" s="338"/>
      <c r="D4" s="338"/>
      <c r="E4" s="339"/>
      <c r="F4" s="49">
        <f>COUNTIF(F5:F12,"&gt;0")*100/8</f>
        <v>0</v>
      </c>
      <c r="G4" s="154"/>
      <c r="H4" s="49">
        <f t="shared" ref="H4" si="0">COUNTIF(H5:H12,"&gt;0")*100/8</f>
        <v>0</v>
      </c>
      <c r="I4" s="154"/>
    </row>
    <row r="5" spans="1:16" ht="39" customHeight="1" x14ac:dyDescent="0.25">
      <c r="A5" s="170" t="s">
        <v>84</v>
      </c>
      <c r="B5" s="139" t="s">
        <v>287</v>
      </c>
      <c r="C5" s="140" t="s">
        <v>11</v>
      </c>
      <c r="D5" s="162"/>
      <c r="E5" s="141" t="s">
        <v>12</v>
      </c>
      <c r="F5" s="107"/>
      <c r="G5" s="156"/>
      <c r="H5" s="107"/>
      <c r="I5" s="108"/>
      <c r="J5" s="3" t="str">
        <f t="shared" ref="J5:J49" si="1">IF(SUM(F5:H5)&lt;=1,"OK","Drīkst būt atzīmēts tikai vienā laukā")</f>
        <v>OK</v>
      </c>
    </row>
    <row r="6" spans="1:16" ht="33" customHeight="1" x14ac:dyDescent="0.25">
      <c r="A6" s="167" t="s">
        <v>64</v>
      </c>
      <c r="B6" s="142" t="s">
        <v>297</v>
      </c>
      <c r="C6" s="143" t="s">
        <v>11</v>
      </c>
      <c r="D6" s="148"/>
      <c r="E6" s="144" t="s">
        <v>12</v>
      </c>
      <c r="F6" s="53"/>
      <c r="G6" s="106"/>
      <c r="H6" s="53"/>
      <c r="I6" s="60"/>
      <c r="J6" s="3" t="str">
        <f t="shared" si="1"/>
        <v>OK</v>
      </c>
    </row>
    <row r="7" spans="1:16" ht="27.75" customHeight="1" x14ac:dyDescent="0.25">
      <c r="A7" s="167" t="s">
        <v>65</v>
      </c>
      <c r="B7" s="142" t="s">
        <v>288</v>
      </c>
      <c r="C7" s="143" t="s">
        <v>11</v>
      </c>
      <c r="D7" s="148"/>
      <c r="E7" s="144" t="s">
        <v>12</v>
      </c>
      <c r="F7" s="53"/>
      <c r="G7" s="106"/>
      <c r="H7" s="53"/>
      <c r="I7" s="59"/>
      <c r="J7" s="3" t="str">
        <f t="shared" si="1"/>
        <v>OK</v>
      </c>
    </row>
    <row r="8" spans="1:16" ht="29.25" customHeight="1" x14ac:dyDescent="0.25">
      <c r="A8" s="171" t="s">
        <v>66</v>
      </c>
      <c r="B8" s="145" t="s">
        <v>298</v>
      </c>
      <c r="C8" s="146" t="s">
        <v>11</v>
      </c>
      <c r="D8" s="163"/>
      <c r="E8" s="147" t="s">
        <v>12</v>
      </c>
      <c r="F8" s="63"/>
      <c r="G8" s="157"/>
      <c r="H8" s="63"/>
      <c r="I8" s="64"/>
      <c r="J8" s="3" t="str">
        <f t="shared" si="1"/>
        <v>OK</v>
      </c>
    </row>
    <row r="9" spans="1:16" ht="30.75" customHeight="1" x14ac:dyDescent="0.25">
      <c r="A9" s="167" t="s">
        <v>104</v>
      </c>
      <c r="B9" s="179" t="s">
        <v>348</v>
      </c>
      <c r="C9" s="143" t="s">
        <v>11</v>
      </c>
      <c r="D9" s="148"/>
      <c r="E9" s="144" t="s">
        <v>12</v>
      </c>
      <c r="F9" s="52"/>
      <c r="G9" s="158"/>
      <c r="H9" s="52"/>
      <c r="I9" s="55"/>
      <c r="J9" s="3" t="str">
        <f t="shared" si="1"/>
        <v>OK</v>
      </c>
    </row>
    <row r="10" spans="1:16" ht="25.5" customHeight="1" x14ac:dyDescent="0.25">
      <c r="A10" s="167" t="s">
        <v>317</v>
      </c>
      <c r="B10" s="180" t="s">
        <v>349</v>
      </c>
      <c r="C10" s="143" t="s">
        <v>11</v>
      </c>
      <c r="D10" s="148"/>
      <c r="E10" s="144" t="s">
        <v>12</v>
      </c>
      <c r="F10" s="53"/>
      <c r="G10" s="106"/>
      <c r="H10" s="53"/>
      <c r="I10" s="60"/>
      <c r="J10" s="3" t="str">
        <f t="shared" si="1"/>
        <v>OK</v>
      </c>
      <c r="P10" s="178"/>
    </row>
    <row r="11" spans="1:16" ht="21" customHeight="1" x14ac:dyDescent="0.25">
      <c r="A11" s="167" t="s">
        <v>318</v>
      </c>
      <c r="B11" s="142" t="s">
        <v>296</v>
      </c>
      <c r="C11" s="143" t="s">
        <v>11</v>
      </c>
      <c r="D11" s="148"/>
      <c r="E11" s="144" t="s">
        <v>12</v>
      </c>
      <c r="F11" s="53"/>
      <c r="G11" s="106"/>
      <c r="H11" s="53"/>
      <c r="I11" s="60"/>
      <c r="J11" s="3" t="str">
        <f t="shared" si="1"/>
        <v>OK</v>
      </c>
    </row>
    <row r="12" spans="1:16" ht="23.25" customHeight="1" x14ac:dyDescent="0.25">
      <c r="A12" s="167" t="s">
        <v>319</v>
      </c>
      <c r="B12" s="142" t="s">
        <v>294</v>
      </c>
      <c r="C12" s="143" t="s">
        <v>11</v>
      </c>
      <c r="D12" s="148"/>
      <c r="E12" s="144" t="s">
        <v>12</v>
      </c>
      <c r="F12" s="53"/>
      <c r="G12" s="106"/>
      <c r="H12" s="53"/>
      <c r="I12" s="60"/>
      <c r="J12" s="3" t="str">
        <f t="shared" si="1"/>
        <v>OK</v>
      </c>
    </row>
    <row r="13" spans="1:16" ht="33" customHeight="1" x14ac:dyDescent="0.25">
      <c r="A13" s="23">
        <v>2</v>
      </c>
      <c r="B13" s="264" t="s">
        <v>233</v>
      </c>
      <c r="C13" s="273"/>
      <c r="D13" s="273"/>
      <c r="E13" s="273"/>
      <c r="F13" s="49">
        <f>COUNTIF(F14:F25,"&gt;0")*100/12</f>
        <v>0</v>
      </c>
      <c r="G13" s="49">
        <f t="shared" ref="G13:H13" si="2">COUNTIF(G14:G25,"&gt;0")*100/12</f>
        <v>0</v>
      </c>
      <c r="H13" s="49">
        <f t="shared" si="2"/>
        <v>0</v>
      </c>
      <c r="I13" s="91"/>
      <c r="J13" s="3"/>
    </row>
    <row r="14" spans="1:16" ht="26.25" customHeight="1" x14ac:dyDescent="0.25">
      <c r="A14" s="100" t="s">
        <v>62</v>
      </c>
      <c r="B14" s="36" t="s">
        <v>20</v>
      </c>
      <c r="C14" s="99" t="s">
        <v>21</v>
      </c>
      <c r="D14" s="97" t="s">
        <v>211</v>
      </c>
      <c r="E14" s="98" t="s">
        <v>26</v>
      </c>
      <c r="F14" s="13"/>
      <c r="G14" s="13"/>
      <c r="H14" s="13"/>
      <c r="I14" s="81"/>
      <c r="J14" s="3" t="str">
        <f t="shared" si="1"/>
        <v>OK</v>
      </c>
    </row>
    <row r="15" spans="1:16" ht="25.5" customHeight="1" x14ac:dyDescent="0.25">
      <c r="A15" s="100" t="s">
        <v>63</v>
      </c>
      <c r="B15" s="36" t="s">
        <v>32</v>
      </c>
      <c r="C15" s="99" t="s">
        <v>33</v>
      </c>
      <c r="D15" s="97" t="s">
        <v>208</v>
      </c>
      <c r="E15" s="98" t="s">
        <v>25</v>
      </c>
      <c r="F15" s="13"/>
      <c r="G15" s="13"/>
      <c r="H15" s="13"/>
      <c r="I15" s="81"/>
      <c r="J15" s="3" t="str">
        <f t="shared" si="1"/>
        <v>OK</v>
      </c>
    </row>
    <row r="16" spans="1:16" ht="27" customHeight="1" x14ac:dyDescent="0.25">
      <c r="A16" s="100" t="s">
        <v>126</v>
      </c>
      <c r="B16" s="36" t="s">
        <v>34</v>
      </c>
      <c r="C16" s="99" t="s">
        <v>35</v>
      </c>
      <c r="D16" s="97" t="s">
        <v>209</v>
      </c>
      <c r="E16" s="98" t="s">
        <v>36</v>
      </c>
      <c r="F16" s="13"/>
      <c r="G16" s="13"/>
      <c r="H16" s="13"/>
      <c r="I16" s="81"/>
      <c r="J16" s="3" t="str">
        <f t="shared" si="1"/>
        <v>OK</v>
      </c>
    </row>
    <row r="17" spans="1:10" ht="30" customHeight="1" x14ac:dyDescent="0.25">
      <c r="A17" s="100" t="s">
        <v>156</v>
      </c>
      <c r="B17" s="47" t="s">
        <v>55</v>
      </c>
      <c r="C17" s="99" t="s">
        <v>24</v>
      </c>
      <c r="D17" s="97" t="s">
        <v>210</v>
      </c>
      <c r="E17" s="98" t="s">
        <v>37</v>
      </c>
      <c r="F17" s="13"/>
      <c r="G17" s="13"/>
      <c r="H17" s="13"/>
      <c r="I17" s="81"/>
      <c r="J17" s="3" t="str">
        <f t="shared" si="1"/>
        <v>OK</v>
      </c>
    </row>
    <row r="18" spans="1:10" ht="32.25" customHeight="1" x14ac:dyDescent="0.25">
      <c r="A18" s="100" t="s">
        <v>320</v>
      </c>
      <c r="B18" s="36" t="s">
        <v>56</v>
      </c>
      <c r="C18" s="99" t="s">
        <v>38</v>
      </c>
      <c r="D18" s="97" t="s">
        <v>212</v>
      </c>
      <c r="E18" s="98" t="s">
        <v>39</v>
      </c>
      <c r="F18" s="13"/>
      <c r="G18" s="13"/>
      <c r="H18" s="13"/>
      <c r="I18" s="81"/>
      <c r="J18" s="3" t="str">
        <f t="shared" si="1"/>
        <v>OK</v>
      </c>
    </row>
    <row r="19" spans="1:10" ht="26.25" customHeight="1" x14ac:dyDescent="0.25">
      <c r="A19" s="100" t="s">
        <v>321</v>
      </c>
      <c r="B19" s="36" t="s">
        <v>57</v>
      </c>
      <c r="C19" s="99" t="s">
        <v>38</v>
      </c>
      <c r="D19" s="97" t="s">
        <v>212</v>
      </c>
      <c r="E19" s="98" t="s">
        <v>39</v>
      </c>
      <c r="F19" s="13"/>
      <c r="G19" s="13"/>
      <c r="H19" s="13"/>
      <c r="I19" s="81"/>
      <c r="J19" s="3" t="str">
        <f t="shared" si="1"/>
        <v>OK</v>
      </c>
    </row>
    <row r="20" spans="1:10" ht="29.25" customHeight="1" x14ac:dyDescent="0.25">
      <c r="A20" s="100" t="s">
        <v>322</v>
      </c>
      <c r="B20" s="36" t="s">
        <v>44</v>
      </c>
      <c r="C20" s="99" t="s">
        <v>45</v>
      </c>
      <c r="D20" s="97" t="s">
        <v>46</v>
      </c>
      <c r="E20" s="98" t="s">
        <v>114</v>
      </c>
      <c r="F20" s="20"/>
      <c r="G20" s="13"/>
      <c r="H20" s="13"/>
      <c r="I20" s="81"/>
      <c r="J20" s="3" t="str">
        <f t="shared" si="1"/>
        <v>OK</v>
      </c>
    </row>
    <row r="21" spans="1:10" ht="24" customHeight="1" x14ac:dyDescent="0.25">
      <c r="A21" s="100" t="s">
        <v>323</v>
      </c>
      <c r="B21" s="36" t="s">
        <v>124</v>
      </c>
      <c r="C21" s="99" t="s">
        <v>11</v>
      </c>
      <c r="D21" s="23"/>
      <c r="E21" s="98" t="s">
        <v>12</v>
      </c>
      <c r="F21" s="20"/>
      <c r="G21" s="15"/>
      <c r="H21" s="13"/>
      <c r="I21" s="81"/>
      <c r="J21" s="3" t="str">
        <f t="shared" si="1"/>
        <v>OK</v>
      </c>
    </row>
    <row r="22" spans="1:10" ht="22.5" customHeight="1" x14ac:dyDescent="0.25">
      <c r="A22" s="100" t="s">
        <v>324</v>
      </c>
      <c r="B22" s="36" t="s">
        <v>40</v>
      </c>
      <c r="C22" s="99" t="s">
        <v>41</v>
      </c>
      <c r="D22" s="97" t="s">
        <v>213</v>
      </c>
      <c r="E22" s="98" t="s">
        <v>42</v>
      </c>
      <c r="F22" s="20"/>
      <c r="G22" s="13"/>
      <c r="H22" s="13"/>
      <c r="I22" s="81"/>
      <c r="J22" s="3" t="str">
        <f t="shared" si="1"/>
        <v>OK</v>
      </c>
    </row>
    <row r="23" spans="1:10" ht="24.75" customHeight="1" x14ac:dyDescent="0.25">
      <c r="A23" s="100" t="s">
        <v>325</v>
      </c>
      <c r="B23" s="36" t="s">
        <v>43</v>
      </c>
      <c r="C23" s="99" t="s">
        <v>112</v>
      </c>
      <c r="D23" s="97" t="s">
        <v>214</v>
      </c>
      <c r="E23" s="98" t="s">
        <v>113</v>
      </c>
      <c r="F23" s="20"/>
      <c r="G23" s="13"/>
      <c r="H23" s="13"/>
      <c r="I23" s="81"/>
      <c r="J23" s="3" t="str">
        <f t="shared" si="1"/>
        <v>OK</v>
      </c>
    </row>
    <row r="24" spans="1:10" ht="25.5" customHeight="1" x14ac:dyDescent="0.25">
      <c r="A24" s="42" t="s">
        <v>326</v>
      </c>
      <c r="B24" s="48" t="s">
        <v>172</v>
      </c>
      <c r="C24" s="99" t="s">
        <v>11</v>
      </c>
      <c r="D24" s="23"/>
      <c r="E24" s="98" t="s">
        <v>12</v>
      </c>
      <c r="F24" s="20"/>
      <c r="G24" s="15"/>
      <c r="H24" s="13"/>
      <c r="I24" s="81"/>
      <c r="J24" s="3" t="str">
        <f t="shared" si="1"/>
        <v>OK</v>
      </c>
    </row>
    <row r="25" spans="1:10" ht="27" customHeight="1" x14ac:dyDescent="0.25">
      <c r="A25" s="42" t="s">
        <v>327</v>
      </c>
      <c r="B25" s="36" t="s">
        <v>125</v>
      </c>
      <c r="C25" s="99" t="s">
        <v>11</v>
      </c>
      <c r="D25" s="23"/>
      <c r="E25" s="98" t="s">
        <v>12</v>
      </c>
      <c r="F25" s="20"/>
      <c r="G25" s="15"/>
      <c r="H25" s="13"/>
      <c r="I25" s="81"/>
      <c r="J25" s="3" t="str">
        <f t="shared" si="1"/>
        <v>OK</v>
      </c>
    </row>
    <row r="26" spans="1:10" ht="24.75" customHeight="1" x14ac:dyDescent="0.25">
      <c r="A26" s="173">
        <v>3</v>
      </c>
      <c r="B26" s="329" t="s">
        <v>289</v>
      </c>
      <c r="C26" s="330"/>
      <c r="D26" s="330"/>
      <c r="E26" s="331"/>
      <c r="F26" s="50">
        <f>COUNTIF(F27:F32,"&gt;0")*100/6</f>
        <v>0</v>
      </c>
      <c r="G26" s="50"/>
      <c r="H26" s="50">
        <f t="shared" ref="H26" si="3">COUNTIF(H27:H32,"&gt;0")*100/6</f>
        <v>0</v>
      </c>
      <c r="I26" s="205"/>
      <c r="J26" s="3"/>
    </row>
    <row r="27" spans="1:10" ht="25.5" customHeight="1" x14ac:dyDescent="0.25">
      <c r="A27" s="167" t="s">
        <v>67</v>
      </c>
      <c r="B27" s="142" t="s">
        <v>295</v>
      </c>
      <c r="C27" s="143" t="s">
        <v>11</v>
      </c>
      <c r="D27" s="148"/>
      <c r="E27" s="144" t="s">
        <v>12</v>
      </c>
      <c r="F27" s="53"/>
      <c r="G27" s="106"/>
      <c r="H27" s="53"/>
      <c r="I27" s="60"/>
      <c r="J27" s="3" t="str">
        <f t="shared" si="1"/>
        <v>OK</v>
      </c>
    </row>
    <row r="28" spans="1:10" ht="36" customHeight="1" x14ac:dyDescent="0.25">
      <c r="A28" s="167" t="s">
        <v>151</v>
      </c>
      <c r="B28" s="142" t="s">
        <v>290</v>
      </c>
      <c r="C28" s="143" t="s">
        <v>186</v>
      </c>
      <c r="D28" s="148"/>
      <c r="E28" s="144" t="s">
        <v>12</v>
      </c>
      <c r="F28" s="53"/>
      <c r="G28" s="106"/>
      <c r="H28" s="53"/>
      <c r="I28" s="60"/>
      <c r="J28" s="3" t="str">
        <f t="shared" si="1"/>
        <v>OK</v>
      </c>
    </row>
    <row r="29" spans="1:10" ht="34.5" customHeight="1" x14ac:dyDescent="0.25">
      <c r="A29" s="167" t="s">
        <v>68</v>
      </c>
      <c r="B29" s="142" t="s">
        <v>291</v>
      </c>
      <c r="C29" s="143" t="s">
        <v>11</v>
      </c>
      <c r="D29" s="148"/>
      <c r="E29" s="144" t="s">
        <v>12</v>
      </c>
      <c r="F29" s="53"/>
      <c r="G29" s="106"/>
      <c r="H29" s="53"/>
      <c r="I29" s="60"/>
      <c r="J29" s="3" t="str">
        <f t="shared" si="1"/>
        <v>OK</v>
      </c>
    </row>
    <row r="30" spans="1:10" ht="35.25" customHeight="1" x14ac:dyDescent="0.25">
      <c r="A30" s="167" t="s">
        <v>135</v>
      </c>
      <c r="B30" s="142" t="s">
        <v>292</v>
      </c>
      <c r="C30" s="143" t="s">
        <v>11</v>
      </c>
      <c r="D30" s="148"/>
      <c r="E30" s="144" t="s">
        <v>12</v>
      </c>
      <c r="F30" s="53"/>
      <c r="G30" s="106"/>
      <c r="H30" s="53"/>
      <c r="I30" s="60"/>
      <c r="J30" s="3" t="str">
        <f t="shared" si="1"/>
        <v>OK</v>
      </c>
    </row>
    <row r="31" spans="1:10" s="32" customFormat="1" ht="36" customHeight="1" x14ac:dyDescent="0.2">
      <c r="A31" s="167" t="s">
        <v>152</v>
      </c>
      <c r="B31" s="142" t="s">
        <v>293</v>
      </c>
      <c r="C31" s="143" t="s">
        <v>11</v>
      </c>
      <c r="D31" s="148"/>
      <c r="E31" s="144" t="s">
        <v>12</v>
      </c>
      <c r="F31" s="53"/>
      <c r="G31" s="106"/>
      <c r="H31" s="53"/>
      <c r="I31" s="60"/>
      <c r="J31" s="3" t="str">
        <f t="shared" si="1"/>
        <v>OK</v>
      </c>
    </row>
    <row r="32" spans="1:10" s="32" customFormat="1" ht="48" customHeight="1" x14ac:dyDescent="0.2">
      <c r="A32" s="167" t="s">
        <v>153</v>
      </c>
      <c r="B32" s="181" t="s">
        <v>333</v>
      </c>
      <c r="C32" s="143" t="s">
        <v>11</v>
      </c>
      <c r="D32" s="148"/>
      <c r="E32" s="144" t="s">
        <v>12</v>
      </c>
      <c r="F32" s="53"/>
      <c r="G32" s="106"/>
      <c r="H32" s="53"/>
      <c r="I32" s="60"/>
      <c r="J32" s="3" t="str">
        <f t="shared" si="1"/>
        <v>OK</v>
      </c>
    </row>
    <row r="33" spans="1:10" s="32" customFormat="1" ht="24.75" customHeight="1" x14ac:dyDescent="0.2">
      <c r="A33" s="173">
        <v>4</v>
      </c>
      <c r="B33" s="362" t="s">
        <v>120</v>
      </c>
      <c r="C33" s="372"/>
      <c r="D33" s="372"/>
      <c r="E33" s="373"/>
      <c r="F33" s="49">
        <f>COUNTIF(F34:F37,"&gt;0")*100/4</f>
        <v>0</v>
      </c>
      <c r="G33" s="49"/>
      <c r="H33" s="49">
        <f t="shared" ref="H33" si="4">COUNTIF(H34:H37,"&gt;0")*100/4</f>
        <v>0</v>
      </c>
      <c r="I33" s="155"/>
      <c r="J33" s="3"/>
    </row>
    <row r="34" spans="1:10" s="32" customFormat="1" ht="32.25" customHeight="1" x14ac:dyDescent="0.2">
      <c r="A34" s="167" t="s">
        <v>69</v>
      </c>
      <c r="B34" s="142" t="s">
        <v>227</v>
      </c>
      <c r="C34" s="143" t="s">
        <v>11</v>
      </c>
      <c r="D34" s="148"/>
      <c r="E34" s="144" t="s">
        <v>12</v>
      </c>
      <c r="F34" s="53"/>
      <c r="G34" s="106"/>
      <c r="H34" s="53"/>
      <c r="I34" s="60"/>
      <c r="J34" s="3" t="str">
        <f t="shared" si="1"/>
        <v>OK</v>
      </c>
    </row>
    <row r="35" spans="1:10" s="32" customFormat="1" ht="27" customHeight="1" x14ac:dyDescent="0.2">
      <c r="A35" s="167" t="s">
        <v>70</v>
      </c>
      <c r="B35" s="142" t="s">
        <v>302</v>
      </c>
      <c r="C35" s="143" t="s">
        <v>11</v>
      </c>
      <c r="D35" s="148"/>
      <c r="E35" s="144" t="s">
        <v>12</v>
      </c>
      <c r="F35" s="53"/>
      <c r="G35" s="106"/>
      <c r="H35" s="53"/>
      <c r="I35" s="60"/>
      <c r="J35" s="3" t="str">
        <f t="shared" si="1"/>
        <v>OK</v>
      </c>
    </row>
    <row r="36" spans="1:10" ht="29.25" customHeight="1" x14ac:dyDescent="0.25">
      <c r="A36" s="167" t="s">
        <v>71</v>
      </c>
      <c r="B36" s="142" t="s">
        <v>310</v>
      </c>
      <c r="C36" s="143" t="s">
        <v>11</v>
      </c>
      <c r="D36" s="148"/>
      <c r="E36" s="144" t="s">
        <v>12</v>
      </c>
      <c r="F36" s="53"/>
      <c r="G36" s="106"/>
      <c r="H36" s="53"/>
      <c r="I36" s="60"/>
      <c r="J36" s="3" t="str">
        <f t="shared" si="1"/>
        <v>OK</v>
      </c>
    </row>
    <row r="37" spans="1:10" ht="30" customHeight="1" x14ac:dyDescent="0.25">
      <c r="A37" s="167" t="s">
        <v>72</v>
      </c>
      <c r="B37" s="142" t="s">
        <v>335</v>
      </c>
      <c r="C37" s="143" t="s">
        <v>11</v>
      </c>
      <c r="D37" s="148"/>
      <c r="E37" s="144" t="s">
        <v>12</v>
      </c>
      <c r="F37" s="53"/>
      <c r="G37" s="106"/>
      <c r="H37" s="53"/>
      <c r="I37" s="60"/>
      <c r="J37" s="3" t="str">
        <f t="shared" si="1"/>
        <v>OK</v>
      </c>
    </row>
    <row r="38" spans="1:10" ht="24" customHeight="1" x14ac:dyDescent="0.25">
      <c r="A38" s="172">
        <v>5</v>
      </c>
      <c r="B38" s="329" t="s">
        <v>299</v>
      </c>
      <c r="C38" s="330"/>
      <c r="D38" s="330"/>
      <c r="E38" s="331"/>
      <c r="F38" s="50">
        <f>IF(H39&gt;0,100,COUNTIF(F40:F44,"&gt;0")*100/5)</f>
        <v>0</v>
      </c>
      <c r="G38" s="50"/>
      <c r="H38" s="50">
        <f>COUNTIF(H40:H44,"&gt;0")*100/5</f>
        <v>0</v>
      </c>
      <c r="I38" s="149"/>
      <c r="J38" s="3"/>
    </row>
    <row r="39" spans="1:10" ht="36" customHeight="1" x14ac:dyDescent="0.25">
      <c r="A39" s="167" t="s">
        <v>139</v>
      </c>
      <c r="B39" s="181" t="s">
        <v>334</v>
      </c>
      <c r="C39" s="143" t="s">
        <v>186</v>
      </c>
      <c r="D39" s="148"/>
      <c r="E39" s="144" t="s">
        <v>12</v>
      </c>
      <c r="F39" s="53"/>
      <c r="G39" s="106"/>
      <c r="H39" s="53"/>
      <c r="I39" s="60" t="s">
        <v>366</v>
      </c>
      <c r="J39" s="3" t="str">
        <f t="shared" ref="J39" si="5">IF(SUM(F39:H39)&lt;=1,"OK","Drīkst būt atzīmēts tikai vienā laukā")</f>
        <v>OK</v>
      </c>
    </row>
    <row r="40" spans="1:10" ht="24" x14ac:dyDescent="0.25">
      <c r="A40" s="167" t="s">
        <v>140</v>
      </c>
      <c r="B40" s="142" t="s">
        <v>350</v>
      </c>
      <c r="C40" s="143" t="s">
        <v>186</v>
      </c>
      <c r="D40" s="148"/>
      <c r="E40" s="144" t="s">
        <v>12</v>
      </c>
      <c r="F40" s="53"/>
      <c r="G40" s="106"/>
      <c r="H40" s="53"/>
      <c r="I40" s="60"/>
      <c r="J40" s="3" t="str">
        <f t="shared" si="1"/>
        <v>OK</v>
      </c>
    </row>
    <row r="41" spans="1:10" ht="24" x14ac:dyDescent="0.25">
      <c r="A41" s="167" t="s">
        <v>141</v>
      </c>
      <c r="B41" s="142" t="s">
        <v>300</v>
      </c>
      <c r="C41" s="143" t="s">
        <v>11</v>
      </c>
      <c r="D41" s="148"/>
      <c r="E41" s="144" t="s">
        <v>12</v>
      </c>
      <c r="F41" s="53"/>
      <c r="G41" s="106"/>
      <c r="H41" s="53"/>
      <c r="I41" s="60"/>
      <c r="J41" s="3" t="str">
        <f t="shared" si="1"/>
        <v>OK</v>
      </c>
    </row>
    <row r="42" spans="1:10" ht="36" x14ac:dyDescent="0.25">
      <c r="A42" s="167" t="s">
        <v>142</v>
      </c>
      <c r="B42" s="142" t="s">
        <v>301</v>
      </c>
      <c r="C42" s="143" t="s">
        <v>11</v>
      </c>
      <c r="D42" s="148"/>
      <c r="E42" s="144" t="s">
        <v>12</v>
      </c>
      <c r="F42" s="53"/>
      <c r="G42" s="106"/>
      <c r="H42" s="53"/>
      <c r="I42" s="60"/>
      <c r="J42" s="3" t="str">
        <f t="shared" si="1"/>
        <v>OK</v>
      </c>
    </row>
    <row r="43" spans="1:10" ht="36" x14ac:dyDescent="0.25">
      <c r="A43" s="167" t="s">
        <v>143</v>
      </c>
      <c r="B43" s="142" t="s">
        <v>351</v>
      </c>
      <c r="C43" s="143" t="s">
        <v>11</v>
      </c>
      <c r="D43" s="148"/>
      <c r="E43" s="144" t="s">
        <v>12</v>
      </c>
      <c r="F43" s="53"/>
      <c r="G43" s="106"/>
      <c r="H43" s="53"/>
      <c r="I43" s="60"/>
      <c r="J43" s="3" t="str">
        <f t="shared" si="1"/>
        <v>OK</v>
      </c>
    </row>
    <row r="44" spans="1:10" ht="48" x14ac:dyDescent="0.25">
      <c r="A44" s="167" t="s">
        <v>144</v>
      </c>
      <c r="B44" s="142" t="s">
        <v>352</v>
      </c>
      <c r="C44" s="143" t="s">
        <v>11</v>
      </c>
      <c r="D44" s="148"/>
      <c r="E44" s="144" t="s">
        <v>12</v>
      </c>
      <c r="F44" s="53"/>
      <c r="G44" s="106"/>
      <c r="H44" s="53"/>
      <c r="I44" s="60"/>
      <c r="J44" s="3" t="str">
        <f t="shared" si="1"/>
        <v>OK</v>
      </c>
    </row>
    <row r="45" spans="1:10" ht="24" customHeight="1" x14ac:dyDescent="0.25">
      <c r="A45" s="173">
        <v>6</v>
      </c>
      <c r="B45" s="362" t="s">
        <v>130</v>
      </c>
      <c r="C45" s="363"/>
      <c r="D45" s="363"/>
      <c r="E45" s="364"/>
      <c r="F45" s="49">
        <f>COUNTIF(F46:F49,"&gt;0")*100/4</f>
        <v>0</v>
      </c>
      <c r="G45" s="49"/>
      <c r="H45" s="49">
        <f t="shared" ref="H45" si="6">COUNTIF(H46:H49,"&gt;0")*100/4</f>
        <v>0</v>
      </c>
      <c r="I45" s="149"/>
      <c r="J45" s="3"/>
    </row>
    <row r="46" spans="1:10" ht="22.5" customHeight="1" x14ac:dyDescent="0.25">
      <c r="A46" s="168" t="s">
        <v>78</v>
      </c>
      <c r="B46" s="42" t="s">
        <v>87</v>
      </c>
      <c r="C46" s="99" t="s">
        <v>11</v>
      </c>
      <c r="D46" s="23"/>
      <c r="E46" s="98" t="s">
        <v>12</v>
      </c>
      <c r="F46" s="25"/>
      <c r="G46" s="159"/>
      <c r="H46" s="21"/>
      <c r="I46" s="127"/>
      <c r="J46" s="3" t="str">
        <f t="shared" si="1"/>
        <v>OK</v>
      </c>
    </row>
    <row r="47" spans="1:10" ht="27.75" customHeight="1" x14ac:dyDescent="0.25">
      <c r="A47" s="168" t="s">
        <v>79</v>
      </c>
      <c r="B47" s="42" t="s">
        <v>353</v>
      </c>
      <c r="C47" s="99" t="s">
        <v>11</v>
      </c>
      <c r="D47" s="23"/>
      <c r="E47" s="98" t="s">
        <v>12</v>
      </c>
      <c r="F47" s="25"/>
      <c r="G47" s="159"/>
      <c r="H47" s="21"/>
      <c r="I47" s="127"/>
      <c r="J47" s="3" t="str">
        <f t="shared" si="1"/>
        <v>OK</v>
      </c>
    </row>
    <row r="48" spans="1:10" ht="63" customHeight="1" x14ac:dyDescent="0.25">
      <c r="A48" s="168" t="s">
        <v>80</v>
      </c>
      <c r="B48" s="42" t="s">
        <v>232</v>
      </c>
      <c r="C48" s="99" t="s">
        <v>11</v>
      </c>
      <c r="D48" s="23"/>
      <c r="E48" s="98" t="s">
        <v>12</v>
      </c>
      <c r="F48" s="25"/>
      <c r="G48" s="159"/>
      <c r="H48" s="21"/>
      <c r="I48" s="127"/>
      <c r="J48" s="3" t="str">
        <f t="shared" si="1"/>
        <v>OK</v>
      </c>
    </row>
    <row r="49" spans="1:10" ht="39" thickBot="1" x14ac:dyDescent="0.3">
      <c r="A49" s="169" t="s">
        <v>81</v>
      </c>
      <c r="B49" s="109" t="s">
        <v>188</v>
      </c>
      <c r="C49" s="110" t="s">
        <v>11</v>
      </c>
      <c r="D49" s="161"/>
      <c r="E49" s="111" t="s">
        <v>12</v>
      </c>
      <c r="F49" s="128"/>
      <c r="G49" s="160"/>
      <c r="H49" s="112"/>
      <c r="I49" s="129"/>
      <c r="J49" s="3" t="str">
        <f t="shared" si="1"/>
        <v>OK</v>
      </c>
    </row>
    <row r="50" spans="1:10" ht="25.5" x14ac:dyDescent="0.25">
      <c r="A50" s="354" t="s">
        <v>129</v>
      </c>
      <c r="B50" s="355"/>
      <c r="C50" s="355"/>
      <c r="D50" s="355"/>
      <c r="E50" s="356"/>
      <c r="F50" s="27" t="s">
        <v>131</v>
      </c>
      <c r="G50" s="223" t="s">
        <v>365</v>
      </c>
      <c r="H50" s="28" t="s">
        <v>133</v>
      </c>
      <c r="I50" s="150" t="s">
        <v>206</v>
      </c>
    </row>
    <row r="51" spans="1:10" ht="22.5" customHeight="1" thickBot="1" x14ac:dyDescent="0.3">
      <c r="A51" s="357"/>
      <c r="B51" s="357"/>
      <c r="C51" s="357"/>
      <c r="D51" s="355"/>
      <c r="E51" s="356"/>
      <c r="F51" s="29">
        <f>(F45+F38+F33+F26+F13+F4)/6</f>
        <v>0</v>
      </c>
      <c r="G51" s="222">
        <f>(G45+G38+G33+G26+G13+G4)/6</f>
        <v>0</v>
      </c>
      <c r="H51" s="224">
        <f>(H45+H38+H33+H26+H13+H4)/6</f>
        <v>0</v>
      </c>
      <c r="I51" s="151">
        <f>F51+H51+G51</f>
        <v>0</v>
      </c>
      <c r="J51" s="3" t="str">
        <f>IF(G51+H51+F51=100,"OK","Pābaudiet vai visi lauki ir aizpildīti")</f>
        <v>Pābaudiet vai visi lauki ir aizpildīti</v>
      </c>
    </row>
    <row r="52" spans="1:10" ht="33" customHeight="1" thickBot="1" x14ac:dyDescent="0.3">
      <c r="A52" s="30"/>
      <c r="B52" s="327" t="s">
        <v>237</v>
      </c>
      <c r="C52" s="327"/>
      <c r="D52" s="370">
        <f>ROUND((F51+G51*0.6)*0.1,0)</f>
        <v>0</v>
      </c>
      <c r="E52" s="371"/>
      <c r="F52" s="164"/>
      <c r="G52" s="164"/>
      <c r="H52" s="32"/>
      <c r="I52" s="32"/>
    </row>
    <row r="53" spans="1:10" x14ac:dyDescent="0.25">
      <c r="A53" s="152"/>
      <c r="B53" s="152"/>
      <c r="C53" s="152"/>
      <c r="D53" s="152"/>
      <c r="E53" s="152"/>
      <c r="F53" s="153"/>
      <c r="G53" s="153"/>
      <c r="H53" s="153"/>
      <c r="I53" s="152"/>
    </row>
    <row r="54" spans="1:10" x14ac:dyDescent="0.25">
      <c r="A54" s="152"/>
      <c r="B54" s="152"/>
      <c r="C54" s="152"/>
      <c r="D54" s="152"/>
      <c r="E54" s="152"/>
      <c r="F54" s="153"/>
      <c r="G54" s="153"/>
      <c r="H54" s="153"/>
      <c r="I54" s="152"/>
    </row>
    <row r="55" spans="1:10" ht="15.75" thickBot="1" x14ac:dyDescent="0.3">
      <c r="A55" s="358" t="s">
        <v>134</v>
      </c>
      <c r="B55" s="358"/>
      <c r="C55" s="358"/>
      <c r="D55" s="358"/>
      <c r="E55" s="358"/>
      <c r="F55" s="358"/>
      <c r="G55" s="358"/>
      <c r="H55" s="358"/>
      <c r="I55" s="358"/>
    </row>
    <row r="56" spans="1:10" ht="15.75" thickBot="1" x14ac:dyDescent="0.3">
      <c r="A56" s="359" t="s">
        <v>238</v>
      </c>
      <c r="B56" s="360"/>
      <c r="C56" s="360"/>
      <c r="D56" s="360"/>
      <c r="E56" s="360"/>
      <c r="F56" s="360"/>
      <c r="G56" s="360"/>
      <c r="H56" s="360"/>
      <c r="I56" s="361"/>
    </row>
    <row r="57" spans="1:10" ht="145.15" customHeight="1" thickBot="1" x14ac:dyDescent="0.3">
      <c r="A57" s="340" t="s">
        <v>330</v>
      </c>
      <c r="B57" s="341"/>
      <c r="C57" s="342" t="s">
        <v>332</v>
      </c>
      <c r="D57" s="343"/>
      <c r="E57" s="344"/>
      <c r="F57" s="344"/>
      <c r="G57" s="344"/>
      <c r="H57" s="344"/>
      <c r="I57" s="345"/>
    </row>
    <row r="58" spans="1:10" ht="79.900000000000006" customHeight="1" thickBot="1" x14ac:dyDescent="0.3">
      <c r="A58" s="368" t="s">
        <v>137</v>
      </c>
      <c r="B58" s="369"/>
      <c r="C58" s="365" t="s">
        <v>356</v>
      </c>
      <c r="D58" s="366"/>
      <c r="E58" s="366"/>
      <c r="F58" s="366"/>
      <c r="G58" s="366"/>
      <c r="H58" s="366"/>
      <c r="I58" s="367"/>
    </row>
    <row r="59" spans="1:10" ht="88.5" customHeight="1" thickBot="1" x14ac:dyDescent="0.3">
      <c r="A59" s="346" t="s">
        <v>331</v>
      </c>
      <c r="B59" s="347"/>
      <c r="C59" s="348" t="s">
        <v>355</v>
      </c>
      <c r="D59" s="349"/>
      <c r="E59" s="350"/>
      <c r="F59" s="350"/>
      <c r="G59" s="350"/>
      <c r="H59" s="350"/>
      <c r="I59" s="351"/>
    </row>
  </sheetData>
  <sheetProtection algorithmName="SHA-512" hashValue="txdbBStlWXacfDfsq4aVO7hqgKRCHxk5tkU/ENKsmuZL6Jt01dTmQzHc/2+/u+Z1GU7xF1AuuxGNYX3rrVY6xg==" saltValue="AJlASMvgUDPb7FSn3avh4Q==" spinCount="100000" sheet="1" objects="1" scenarios="1"/>
  <mergeCells count="20">
    <mergeCell ref="A59:B59"/>
    <mergeCell ref="C59:I59"/>
    <mergeCell ref="F2:I2"/>
    <mergeCell ref="A50:E51"/>
    <mergeCell ref="B52:C52"/>
    <mergeCell ref="A55:I55"/>
    <mergeCell ref="A56:I56"/>
    <mergeCell ref="B26:E26"/>
    <mergeCell ref="B38:E38"/>
    <mergeCell ref="B45:E45"/>
    <mergeCell ref="C58:I58"/>
    <mergeCell ref="A58:B58"/>
    <mergeCell ref="D52:E52"/>
    <mergeCell ref="B33:E33"/>
    <mergeCell ref="A1:I1"/>
    <mergeCell ref="C2:E2"/>
    <mergeCell ref="B13:E13"/>
    <mergeCell ref="B4:E4"/>
    <mergeCell ref="A57:B57"/>
    <mergeCell ref="C57:I57"/>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Vispārējā informācija</vt:lpstr>
      <vt:lpstr>Publiskas ēkas</vt:lpstr>
      <vt:lpstr>Publisku pasākumu zāles</vt:lpstr>
      <vt:lpstr>Sporta būves</vt:lpstr>
      <vt:lpstr>'Vispārējā informācija'!_Toc511398701</vt:lpstr>
      <vt:lpstr>'Vispārējā informācija'!_Toc511398703</vt:lpstr>
      <vt:lpstr>'Vispārējā informācija'!_Toc511398704</vt:lpstr>
      <vt:lpstr>'Vispārējā informācija'!_Toc511398705</vt:lpstr>
      <vt:lpstr>'Vispārējā informācija'!_Toc511398706</vt:lpstr>
      <vt:lpstr>'Vispārējā informācija'!_Toc511398707</vt:lpstr>
      <vt:lpstr>'Vispārējā informācija'!_Toc511398708</vt:lpstr>
      <vt:lpstr>'Publiskas ēkas'!Print_Area</vt:lpstr>
    </vt:vector>
  </TitlesOfParts>
  <Company>LM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Inese Vilcane</dc:creator>
  <cp:lastModifiedBy>Inese Vilcane</cp:lastModifiedBy>
  <cp:lastPrinted>2020-04-24T12:07:22Z</cp:lastPrinted>
  <dcterms:created xsi:type="dcterms:W3CDTF">2019-05-15T09:01:14Z</dcterms:created>
  <dcterms:modified xsi:type="dcterms:W3CDTF">2020-07-14T10:20:18Z</dcterms:modified>
</cp:coreProperties>
</file>