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signers\Downloads\formula 19042023\27042023\"/>
    </mc:Choice>
  </mc:AlternateContent>
  <xr:revisionPtr revIDLastSave="0" documentId="13_ncr:1_{68ABEE71-47F0-4823-882C-56702722DA54}" xr6:coauthVersionLast="47" xr6:coauthVersionMax="47" xr10:uidLastSave="{00000000-0000-0000-0000-000000000000}"/>
  <workbookProtection workbookAlgorithmName="SHA-512" workbookHashValue="+mbANFVnPVWaTUZoZHcSNtLLo9EfFKspEaytTm/MOtJnOUtihx2GYT9n5fnGYoUfJzdcXnYaqSR7RRRsaNmaEA==" workbookSaltValue="PC/GRPYgR8nkjxiV1KGc+A==" workbookSpinCount="100000" lockStructure="1"/>
  <bookViews>
    <workbookView xWindow="-120" yWindow="-120" windowWidth="29040" windowHeight="15840" tabRatio="924" xr2:uid="{25AB1490-0BEF-4B39-BAA7-74B6562EA89F}"/>
  </bookViews>
  <sheets>
    <sheet name="Transporta izmaksas" sheetId="10" r:id="rId1"/>
    <sheet name="Lietošanas instrukcija" sheetId="13" r:id="rId2"/>
    <sheet name="Pieņēmumi piemēriem" sheetId="17" r:id="rId3"/>
    <sheet name="TRIK Piemērs 1" sheetId="21" r:id="rId4"/>
    <sheet name="TRIK Piemērs 2" sheetId="20" r:id="rId5"/>
    <sheet name="TRIK Piemērs 3" sheetId="22" r:id="rId6"/>
    <sheet name="TRIK Piemērs 4" sheetId="23" r:id="rId7"/>
    <sheet name="TRIK Piemērs 5" sheetId="24" r:id="rId8"/>
    <sheet name="datu lapa" sheetId="11"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0" l="1"/>
  <c r="E27" i="10" l="1"/>
  <c r="G67" i="10"/>
  <c r="G66" i="10"/>
  <c r="E26" i="10" s="1"/>
  <c r="H32" i="17"/>
  <c r="H23" i="17"/>
  <c r="H42" i="17"/>
  <c r="H39" i="17"/>
  <c r="F16" i="17"/>
  <c r="J18" i="17" l="1"/>
  <c r="F3" i="17" s="1"/>
  <c r="J26" i="17"/>
  <c r="F4" i="17" s="1"/>
  <c r="J27" i="17"/>
  <c r="F5" i="17" s="1"/>
  <c r="E33" i="22"/>
  <c r="E33" i="20"/>
  <c r="E33" i="21"/>
  <c r="E68" i="20"/>
  <c r="E88" i="24"/>
  <c r="E87" i="24"/>
  <c r="E31" i="24" s="1"/>
  <c r="E81" i="24"/>
  <c r="E80" i="24"/>
  <c r="E79" i="24"/>
  <c r="F68" i="24"/>
  <c r="F67" i="24"/>
  <c r="D58" i="24"/>
  <c r="D46" i="24"/>
  <c r="E32" i="24"/>
  <c r="E30" i="24"/>
  <c r="E28" i="24"/>
  <c r="E27" i="24"/>
  <c r="E26" i="24"/>
  <c r="E33" i="24" s="1"/>
  <c r="J43" i="17" s="1"/>
  <c r="F7" i="17" s="1"/>
  <c r="E25" i="24"/>
  <c r="E88" i="23"/>
  <c r="E87" i="23"/>
  <c r="E81" i="23"/>
  <c r="E80" i="23"/>
  <c r="E79" i="23"/>
  <c r="F68" i="23"/>
  <c r="E68" i="23"/>
  <c r="F67" i="23"/>
  <c r="E67" i="23"/>
  <c r="D58" i="23"/>
  <c r="D46" i="23"/>
  <c r="E32" i="23"/>
  <c r="E31" i="23"/>
  <c r="E30" i="23"/>
  <c r="E28" i="23"/>
  <c r="E27" i="23"/>
  <c r="E26" i="23"/>
  <c r="E25" i="23"/>
  <c r="E88" i="22"/>
  <c r="E87" i="22"/>
  <c r="E81" i="22"/>
  <c r="E80" i="22"/>
  <c r="E79" i="22"/>
  <c r="F68" i="22"/>
  <c r="F67" i="22"/>
  <c r="D58" i="22"/>
  <c r="D46" i="22"/>
  <c r="E32" i="22"/>
  <c r="E31" i="22"/>
  <c r="E30" i="22"/>
  <c r="E28" i="22"/>
  <c r="E27" i="22"/>
  <c r="E26" i="22"/>
  <c r="E25" i="22"/>
  <c r="E88" i="21"/>
  <c r="E87" i="21"/>
  <c r="E81" i="21"/>
  <c r="E80" i="21"/>
  <c r="E79" i="21"/>
  <c r="E68" i="21"/>
  <c r="F68" i="21" s="1"/>
  <c r="F67" i="21"/>
  <c r="E67" i="21"/>
  <c r="D58" i="21"/>
  <c r="D46" i="21"/>
  <c r="E32" i="21"/>
  <c r="E31" i="21"/>
  <c r="E30" i="21"/>
  <c r="E28" i="21"/>
  <c r="E27" i="21"/>
  <c r="E26" i="21"/>
  <c r="E25" i="21"/>
  <c r="E88" i="20"/>
  <c r="E87" i="20"/>
  <c r="E81" i="20"/>
  <c r="E80" i="20"/>
  <c r="E79" i="20"/>
  <c r="E30" i="20" s="1"/>
  <c r="F68" i="20"/>
  <c r="E27" i="20" s="1"/>
  <c r="F67" i="20"/>
  <c r="D58" i="20"/>
  <c r="D46" i="20"/>
  <c r="E32" i="20"/>
  <c r="E31" i="20"/>
  <c r="E28" i="20"/>
  <c r="E26" i="20"/>
  <c r="E25" i="20"/>
  <c r="E33" i="23" l="1"/>
  <c r="J34" i="17" s="1"/>
  <c r="F6" i="17" s="1"/>
  <c r="E30" i="10"/>
  <c r="E29" i="10"/>
  <c r="E87" i="10"/>
  <c r="E86" i="10"/>
  <c r="E80" i="10" l="1"/>
  <c r="E79" i="10"/>
  <c r="E78" i="10"/>
  <c r="D45" i="10"/>
  <c r="D57" i="10"/>
  <c r="E28" i="10" l="1"/>
  <c r="E31" i="10" l="1"/>
</calcChain>
</file>

<file path=xl/sharedStrings.xml><?xml version="1.0" encoding="utf-8"?>
<sst xmlns="http://schemas.openxmlformats.org/spreadsheetml/2006/main" count="663" uniqueCount="200">
  <si>
    <t>Elektroniskais rīks</t>
  </si>
  <si>
    <t>Peļņas procents</t>
  </si>
  <si>
    <t>Izklājlapas lietošana:</t>
  </si>
  <si>
    <t>Dzeltens</t>
  </si>
  <si>
    <t>Zils</t>
  </si>
  <si>
    <t>Zaļš</t>
  </si>
  <si>
    <t>Datu ievades lauks, kurā elektroniskā rīka lietotājs pašrocīgi ievada informāciju</t>
  </si>
  <si>
    <r>
      <t xml:space="preserve">Izklājlapa </t>
    </r>
    <r>
      <rPr>
        <sz val="8"/>
        <color rgb="FF0000FF"/>
        <rFont val="Arial"/>
        <family val="2"/>
      </rPr>
      <t>"Vispārīgi"</t>
    </r>
  </si>
  <si>
    <t>Izvēles iespēja sadaļā par PPP un Peļņu</t>
  </si>
  <si>
    <t>Nepiemērot nevienu</t>
  </si>
  <si>
    <t>Pakalpojuma attīstības un pilnveidošanas procents</t>
  </si>
  <si>
    <t>Informācija par izklājlapas aizpildīšanu:</t>
  </si>
  <si>
    <t>Nosaukums</t>
  </si>
  <si>
    <t>Vērtība</t>
  </si>
  <si>
    <t>Atvaļinājuma rezerves koeficients, %</t>
  </si>
  <si>
    <t>Bruto stundas likme, EUR</t>
  </si>
  <si>
    <t>NPK</t>
  </si>
  <si>
    <t>Summa, EUR</t>
  </si>
  <si>
    <r>
      <t xml:space="preserve">Izklājlapa </t>
    </r>
    <r>
      <rPr>
        <sz val="8"/>
        <color rgb="FF0000FF"/>
        <rFont val="Arial"/>
        <family val="2"/>
      </rPr>
      <t>"Atlīdzības izmaksas"</t>
    </r>
  </si>
  <si>
    <t>Izvēles iespēja "Dienas garums stundās"</t>
  </si>
  <si>
    <t>Izvēles iespēja "labumu piemērošana"</t>
  </si>
  <si>
    <t>Jā</t>
  </si>
  <si>
    <t>Nē</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</si>
  <si>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</si>
  <si>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</si>
  <si>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</si>
  <si>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r>
      <t xml:space="preserve">Izklājlapa </t>
    </r>
    <r>
      <rPr>
        <sz val="8"/>
        <color rgb="FF0000FF"/>
        <rFont val="Arial"/>
        <family val="2"/>
      </rPr>
      <t>"Cenas aprēķins"</t>
    </r>
  </si>
  <si>
    <t>Izvēles iespēja "pielietot aprēķinā"</t>
  </si>
  <si>
    <t>Aprēķināt, lietojot kopējās komunālo pakalpojumu izmaksas uz kvadrātmetru (Pirmā izvēle)</t>
  </si>
  <si>
    <t>Aprēķināt, lietojot detalizētu komunālo pakalpojumu izmaksu atšifrējumu (Otrā izvēle)</t>
  </si>
  <si>
    <t>Izvēles iespēja "komunālo pakalpojumu izmaksu aprēķina veids"</t>
  </si>
  <si>
    <t>Izvēles iespēja "Nolietojuma aprēķina veids"</t>
  </si>
  <si>
    <t>Automašīnas vadītājs</t>
  </si>
  <si>
    <t>Pavadonis / nesējs 2</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</si>
  <si>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</si>
  <si>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</si>
  <si>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</si>
  <si>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</si>
  <si>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</si>
  <si>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</si>
  <si>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</si>
  <si>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</si>
  <si>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</si>
  <si>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</si>
  <si>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</si>
  <si>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</si>
  <si>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Pavadonis /nesējs 1</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</si>
  <si>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</si>
  <si>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</si>
  <si>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</si>
  <si>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</si>
  <si>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</si>
  <si>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</si>
  <si>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</si>
  <si>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Vidējais degvielas patēriņš kombinētā ciklā</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</si>
  <si>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</si>
  <si>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</si>
  <si>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</si>
  <si>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</si>
  <si>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</si>
  <si>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</si>
  <si>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</si>
  <si>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</si>
  <si>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</si>
  <si>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</si>
  <si>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</si>
  <si>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</si>
  <si>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</si>
  <si>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</si>
  <si>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</si>
  <si>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</si>
  <si>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</si>
  <si>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</si>
  <si>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</si>
  <si>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</si>
  <si>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</si>
  <si>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</si>
  <si>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</si>
  <si>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</si>
  <si>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</si>
  <si>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</si>
  <si>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</si>
  <si>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</si>
  <si>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</si>
  <si>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</si>
  <si>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</si>
  <si>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</si>
  <si>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Aprēķina veids</t>
  </si>
  <si>
    <r>
      <t xml:space="preserve">Izklājlapa </t>
    </r>
    <r>
      <rPr>
        <sz val="8"/>
        <color rgb="FF0000FF"/>
        <rFont val="Arial"/>
        <family val="2"/>
      </rPr>
      <t>"Pakalpojumi pakalpojuma nodroš."</t>
    </r>
  </si>
  <si>
    <t>Par reizi</t>
  </si>
  <si>
    <t>Par periodu</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</si>
  <si>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</si>
  <si>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</si>
  <si>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</si>
  <si>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</si>
  <si>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Piemērot gan peļņas, gan pakalpojuma attīstības un pilnveidošanas procentus</t>
  </si>
  <si>
    <t>Nepievienot komunālās izmaksas aprēķinā</t>
  </si>
  <si>
    <t>Attiecināt uz stundām</t>
  </si>
  <si>
    <t>Attiecināt uz mēnesi</t>
  </si>
  <si>
    <t>Attiecināt uz reizi</t>
  </si>
  <si>
    <t>stundas</t>
  </si>
  <si>
    <t xml:space="preserve">Biļetes cena par vienu braucienu </t>
  </si>
  <si>
    <t>Nepiemērot aprēķinā</t>
  </si>
  <si>
    <t>Nepiemērot Administrēšanas izmaksas</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</si>
  <si>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</si>
  <si>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</si>
  <si>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</si>
  <si>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</si>
  <si>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</si>
  <si>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</si>
  <si>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</si>
  <si>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</si>
  <si>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</si>
  <si>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t>Brauciena maksa</t>
  </si>
  <si>
    <t>Braucienu skaits</t>
  </si>
  <si>
    <t>Kopsumma, EUR</t>
  </si>
  <si>
    <t>DD VSAOI, %</t>
  </si>
  <si>
    <t>Transporta izmaksu kalkulators</t>
  </si>
  <si>
    <t>Piemaksas/Kompensācijas veids</t>
  </si>
  <si>
    <t>Summa</t>
  </si>
  <si>
    <t>TRIK 1: Transporta kompensācijas piemaksa speciālistam</t>
  </si>
  <si>
    <t>TRIK 2: Transp. kompensācija klientam, pavadonim pas sab.transportu</t>
  </si>
  <si>
    <t>TRIK 3: Transp. kompensācija klienta pavadonim, izmant. savu transportu</t>
  </si>
  <si>
    <t>TRIK 4: Piemaksa DAC par klienta atvešanu ar specializētu transportu</t>
  </si>
  <si>
    <t>TRIK 5: Piemaksa DAC vai kompensācija klientam par taksometra pakalpojumiem</t>
  </si>
  <si>
    <t>darba dienu skaits gadā</t>
  </si>
  <si>
    <t>dienas</t>
  </si>
  <si>
    <t>darba stundas dienā</t>
  </si>
  <si>
    <t>k</t>
  </si>
  <si>
    <t>degvielas vid.cena par l, EUR/l</t>
  </si>
  <si>
    <t xml:space="preserve">vidējā degvielas cena par 1 l (benzīna ekvivalentā) </t>
  </si>
  <si>
    <t>degvielas patēriņš uz 10 km, l</t>
  </si>
  <si>
    <t>pieņēmums plānošanai</t>
  </si>
  <si>
    <t>vidējā distance turp un atpakaļ, km</t>
  </si>
  <si>
    <t>VSAOI</t>
  </si>
  <si>
    <t>TRIK 2: transporta izmaksu kompensācija klientam un klienta  pavadonim/tuviniekam, izmantojot sabiedrisko transportu, pavadot klientu uz konsultāciju vai nodarbībām, tādejādi nodrošinot personai pakalpojuma pieejamību.</t>
  </si>
  <si>
    <t>saskaņā ar iesniegtajiem čekiem</t>
  </si>
  <si>
    <t>degvielas vid.cena par l, Eur/l</t>
  </si>
  <si>
    <t>amortizācija tiek aprēķināta uz 1 darba stundu</t>
  </si>
  <si>
    <t>amortizācija tiek aprēķināta 1 darba stundai</t>
  </si>
  <si>
    <t xml:space="preserve">mikroautobusa vadītāja vid. stundas tarifa likme, EUR </t>
  </si>
  <si>
    <t>automašīnas uzturēšanas izmaksas, KASKO, OCTA, rezerves daļas, riepas, tehniskā apskate, nodokļi, cits</t>
  </si>
  <si>
    <t>Volkswagen</t>
  </si>
  <si>
    <t>Passat</t>
  </si>
  <si>
    <t>Transporta pakalpojumu izmaksu kopsumma izvēlētajā aprēķina periodā (mērvienībā), EUR</t>
  </si>
  <si>
    <t>Opel</t>
  </si>
  <si>
    <t>Movano</t>
  </si>
  <si>
    <t>Eektroniskā rīka Transporta izmaksas lietošanas instrukcija</t>
  </si>
  <si>
    <t>Elektroniskā rīka lietotājs sākotnēji aizpilda informāciju 1.tabulā, kur atzīmē, kādas izmaksas tiks iekļautas izmaksu aprēķinā</t>
  </si>
  <si>
    <t>Kolonna</t>
  </si>
  <si>
    <t>Norāda vienādu pakalpojumu skaitu izmaksu aprēķinā. Ja pakalpojumu skaits tiek norādīts tālākos aprēķinos, šajā kolonnā norādīt "1"</t>
  </si>
  <si>
    <t>Elektroniskais rīks aprēķinās izmaksas šajā kolonnā, balstoties uz iepriekš ievadīto informāciju</t>
  </si>
  <si>
    <t>Kopējās transporta izmaksas tiek aprēķinātas zilā krāsā zem 1. tabulas ( 1.attēls)</t>
  </si>
  <si>
    <t>Aizpildiet informāciju par pakalpojuma sniegšanā iesaistīto transporta līdzekli iekrāsotajās šūnās (2.attēls)</t>
  </si>
  <si>
    <t>Aizpildiet informāciju par veikto braucienu iekrāsotajās šūnās (3.attēls)</t>
  </si>
  <si>
    <t xml:space="preserve">Šajā kolonnā elektroniskā rīka lietotājs norāda darba ņēmēja atvaļinājuma rezerves koeficientu % </t>
  </si>
  <si>
    <t>Šajā kolonnā elektroniskais rīks aprēķinās pakalpojuma sniegšanā iesaistītā personāla stundas izmaksas, kas tālāk tiks pielietotas kopējā izmaksu aprēķinā</t>
  </si>
  <si>
    <t>Šajā tabulā jāievada informācija par pakalpojuma sniegšanā iesaistīto personālu (4.attēls)</t>
  </si>
  <si>
    <t>Atbilstošajā tabulas rindā (Klienta, pavadoņa vai speciālista ceļa izdevumi) elektroniskā rīka lietotājs ievada informāciju par atbilstošajām izmaksām par vienu braucienu</t>
  </si>
  <si>
    <t>Šajā kolonnā elektroniskā rīka lietotājs ievada informāciju par nepieciešamo braucienu skaitu pakalpojuma sniegšanai nepieciešamajiem aprēķiniem</t>
  </si>
  <si>
    <t>Gadījumā, ja 3.tabulā norādītā informācija atspoguļo visas sabiedriskā transporta izmaksas pakalpojuma sniegšanai, tad 1.tabulas 3.kolonnā pie sabiedriskā transporta izmaksām kā skaits norādāms 1</t>
  </si>
  <si>
    <t>Šajā kolonnā elektroniskais rīks aprēķinās kopējās sabiedriskā transporta izmaksas, kas tiks izmantotas kopējos transporta izmaksu aprēķinos</t>
  </si>
  <si>
    <t>Šajā tabulā elektroniskā rīka lietotājs ievada informāciju par pakalpojuma sniegšanā iesaistītajām sabiedriskā transporta izmaksām (5.attēls)</t>
  </si>
  <si>
    <t>Šajā kolonnā elektroniskais rīks aprēķinās izmaksu kopsummas, kas tiks iekļautas kopējā transporta izmaksu aprēķinā</t>
  </si>
  <si>
    <t>automašīnas paredzamais kalpošanas ilgums, gadi</t>
  </si>
  <si>
    <t>Nr</t>
  </si>
  <si>
    <t>Pieņēmums</t>
  </si>
  <si>
    <r>
      <t xml:space="preserve">1.attēls. </t>
    </r>
    <r>
      <rPr>
        <b/>
        <sz val="12"/>
        <color theme="1"/>
        <rFont val="Times New Roman"/>
        <family val="1"/>
      </rPr>
      <t>"Kopējo transporta izmaksu apreķins pakalpojuma sniegšanai"</t>
    </r>
  </si>
  <si>
    <r>
      <t xml:space="preserve">2.attēls. </t>
    </r>
    <r>
      <rPr>
        <b/>
        <sz val="12"/>
        <color theme="1"/>
        <rFont val="Times New Roman"/>
        <family val="1"/>
      </rPr>
      <t>"Informācija par transporta līdzekli"</t>
    </r>
  </si>
  <si>
    <r>
      <t xml:space="preserve">3.attēls. </t>
    </r>
    <r>
      <rPr>
        <b/>
        <sz val="12"/>
        <color theme="1"/>
        <rFont val="Times New Roman"/>
        <family val="1"/>
      </rPr>
      <t>"Informācija par braucienu"</t>
    </r>
  </si>
  <si>
    <r>
      <t xml:space="preserve">4.attēls. </t>
    </r>
    <r>
      <rPr>
        <b/>
        <sz val="12"/>
        <color theme="1"/>
        <rFont val="Times New Roman"/>
        <family val="1"/>
      </rPr>
      <t>"Informācija par pakalpojumā iesaistīto personālu"</t>
    </r>
  </si>
  <si>
    <r>
      <t xml:space="preserve">5.attēls. </t>
    </r>
    <r>
      <rPr>
        <b/>
        <sz val="12"/>
        <color theme="1"/>
        <rFont val="Times New Roman"/>
        <family val="1"/>
      </rPr>
      <t>"Informācija par sabiedriskā transporta izmaksām"</t>
    </r>
  </si>
  <si>
    <r>
      <t xml:space="preserve">6.attēls. </t>
    </r>
    <r>
      <rPr>
        <b/>
        <sz val="12"/>
        <color theme="1"/>
        <rFont val="Times New Roman"/>
        <family val="1"/>
      </rPr>
      <t>"Informācija par ārpakalpojumā iegādātu transporta paklpojumu izmaksām"</t>
    </r>
  </si>
  <si>
    <t>Pavadonis /nesējs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</si>
  <si>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</si>
  <si>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stundas likmi.</t>
    </r>
  </si>
  <si>
    <t>Stundas likme, EUR</t>
  </si>
  <si>
    <t>Skaits Pakalpojumā, gab</t>
  </si>
  <si>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jāievada informācija par braucienu, kas veikts ar individuālo transporta līdzekli.</t>
    </r>
  </si>
  <si>
    <t>Vidējais degvielas patēriņš uz 100 km</t>
  </si>
  <si>
    <t>Automašīnas apdrošināšanas izmaksas gadā, EUR</t>
  </si>
  <si>
    <t>Šajā kolonnā, iepretim katrai tabulas rindai elektroniskā rīka lietotājs izdara izvēli par konkrētu izmaksu iekļaušanu aprēķinā, izmantojot izvēlni ( 1.attēls)</t>
  </si>
  <si>
    <t>2.kolonnā "Stundas likme, EUR" elektroniskā rīka lietotājs norāda katra pakalpojumā iesaistītā personāla bruto stundas likmi</t>
  </si>
  <si>
    <t>Šajā kolonnā elektroniskā rīka lietotājs norāda spēkā esošo Darba devēja VSAOI likmi %, saskaņā ar spēkā esošajiem normatīvajiem aktiem</t>
  </si>
  <si>
    <t>Šajā sadaļā elektroniskā rīka lietotājs ievada informāciju par iepirktu transporta pakalpojumu izmaksām (6.attēls)</t>
  </si>
  <si>
    <t>Tabulas 2.kolonnā elektroniskā rīka lietotājs ievada informāciju par viena brauciena izmaksām</t>
  </si>
  <si>
    <t>Kopīgie pieņēmumi</t>
  </si>
  <si>
    <t xml:space="preserve">TRIK 1: izdevumu kompensācija speciālistam, kurš izmanto savu transportu nokļūšanai līdz konsultācijas vietai, ja attālums viena virzienā sastāda virs 30 km, klientu kopējais skaits ir ne mazāk par 3. </t>
  </si>
  <si>
    <t>TRIK 3: transporta izdevumu kompensācija asistentam/pavadonim, ja asistents/pavadonis izmanto klienta transportēšanai savu transportu</t>
  </si>
  <si>
    <t>saskaņā ar rēķiniem no firmas, kas sniedz taksometra pakalpojumus  vai iesniegtajiem čekiem</t>
  </si>
  <si>
    <t>pavadītais laiks ceļā</t>
  </si>
  <si>
    <t>pavadītais laiks ceļā (turp un atpakaļ)</t>
  </si>
  <si>
    <t>attiecināts uz 1 darba stundu</t>
  </si>
  <si>
    <t>ceļš līdz konsultācijas sniegšanas vietai, turp un atpakaļ</t>
  </si>
  <si>
    <t>ceļš līdz konsultācijas sniegšanas vietai turp un atpakaļ</t>
  </si>
  <si>
    <t>automašīnas sākotnējā vērtība, EUR</t>
  </si>
  <si>
    <t>TRIK 5: transporta izmaksas DAC pakalpojumā, nodrošinot klienta un viņa pavadoņa nokļūšanu līdz pakalpojuma saņemšanas vietai (turp un atpakaļ), izmantojot taksometra pakalpojumus.</t>
  </si>
  <si>
    <t>TRIK 4: transporta izmaksas DAC pakalpojumā, nodrošinot klienta un viņa pavadoņa nokļūšanu līdz pakalpojuma saņemšanas vietai (turp un atpakaļ), izmantojot specializēto transportu - mikroautobusu.</t>
  </si>
  <si>
    <t>Tabulas 3.kolonnā elektroniskā rīka lietotājs norāda braucienu skaitu. Braucienu skaits jānorāda izvēlētās mērvienības periodā.</t>
  </si>
  <si>
    <t>Transporta izmaksu kopsumma izvēlētajā aprēķina periodā (mērvienībā),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</si>
</sst>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0"/>
    <numFmt numFmtId="167" formatCode="_(* #,##0.0000_);_(* \(#,##0.0000\);_(* &quot;-&quot;??_);_(@_)"/>
  </numFmts>
  <fonts count="20"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8"/>
      <name val="Arial"/>
      <family val="2"/>
    </font>
    <font>
      <sz val="8"/>
      <color rgb="FF0000FF"/>
      <name val="Arial"/>
      <family val="2"/>
    </font>
    <font>
      <sz val="10"/>
      <color theme="1"/>
      <name val="Arial"/>
      <family val="2"/>
    </font>
    <font>
      <sz val="12"/>
      <color theme="1"/>
      <name val="Times New Roman"/>
      <family val="1"/>
      <charset val="186"/>
    </font>
    <font>
      <b/>
      <sz val="12"/>
      <color theme="1"/>
      <name val="Times New Roman"/>
      <family val="1"/>
      <charset val="186"/>
    </font>
    <font>
      <b/>
      <sz val="14"/>
      <color theme="1"/>
      <name val="Times New Roman"/>
      <family val="1"/>
      <charset val="186"/>
    </font>
    <font>
      <sz val="16"/>
      <color theme="1"/>
      <name val="Times New Roman"/>
      <family val="1"/>
      <charset val="186"/>
    </font>
    <font>
      <sz val="12"/>
      <color rgb="FF0000FF"/>
      <name val="Times New Roman"/>
      <family val="1"/>
      <charset val="186"/>
    </font>
    <font>
      <b/>
      <sz val="12"/>
      <color rgb="FF0000FF"/>
      <name val="Times New Roman"/>
      <family val="1"/>
      <charset val="186"/>
    </font>
    <font>
      <b/>
      <sz val="12"/>
      <color theme="1"/>
      <name val="Times New Roman"/>
      <family val="1"/>
    </font>
    <font>
      <sz val="12"/>
      <color theme="1"/>
      <name val="Times New Roman"/>
      <family val="1"/>
    </font>
    <font>
      <b/>
      <sz val="14"/>
      <color theme="1"/>
      <name val="Times New Roman"/>
      <family val="1"/>
    </font>
    <font>
      <sz val="11"/>
      <color theme="1"/>
      <name val="Calibri"/>
      <family val="2"/>
      <charset val="186"/>
      <scheme val="minor"/>
    </font>
    <font>
      <b/>
      <sz val="12"/>
      <color rgb="FF0000FF"/>
      <name val="Times New Roman"/>
      <family val="1"/>
    </font>
    <font>
      <sz val="12"/>
      <color rgb="FF0070C0"/>
      <name val="Times New Roman"/>
      <family val="1"/>
    </font>
    <font>
      <sz val="12"/>
      <color rgb="FF0000FF"/>
      <name val="Times New Roman"/>
      <family val="1"/>
    </font>
  </fonts>
  <fills count="12">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rgb="FFCCFFFF"/>
        <bgColor indexed="64"/>
      </patternFill>
    </fill>
    <fill>
      <patternFill patternType="solid">
        <fgColor rgb="FFFFCCCC"/>
        <bgColor indexed="64"/>
      </patternFill>
    </fill>
    <fill>
      <patternFill patternType="solid">
        <fgColor rgb="FFFFFFCC"/>
        <bgColor indexed="64"/>
      </patternFill>
    </fill>
    <fill>
      <patternFill patternType="solid">
        <fgColor rgb="FFFFCC9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9" fontId="16" fillId="0" borderId="0" applyFont="0" applyFill="0" applyBorder="0" applyAlignment="0" applyProtection="0"/>
  </cellStyleXfs>
  <cellXfs count="205">
    <xf numFmtId="0" fontId="0" fillId="0" borderId="0" xfId="0"/>
    <xf numFmtId="0" fontId="2" fillId="0" borderId="0" xfId="0" applyFont="1"/>
    <xf numFmtId="0" fontId="3" fillId="0" borderId="0" xfId="0" applyFont="1"/>
    <xf numFmtId="0" fontId="2" fillId="4"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43" fontId="7" fillId="0" borderId="12" xfId="1" applyFont="1" applyBorder="1" applyProtection="1">
      <protection hidden="1"/>
    </xf>
    <xf numFmtId="43" fontId="7" fillId="0" borderId="0" xfId="1" applyFont="1" applyBorder="1" applyProtection="1">
      <protection hidden="1"/>
    </xf>
    <xf numFmtId="43" fontId="7" fillId="0" borderId="6" xfId="1" applyFont="1" applyBorder="1" applyProtection="1">
      <protection hidden="1"/>
    </xf>
    <xf numFmtId="43" fontId="7" fillId="0" borderId="8" xfId="1" applyFont="1" applyBorder="1" applyProtection="1">
      <protection hidden="1"/>
    </xf>
    <xf numFmtId="43" fontId="7" fillId="0" borderId="9" xfId="1" applyFont="1" applyBorder="1" applyProtection="1">
      <protection hidden="1"/>
    </xf>
    <xf numFmtId="0" fontId="7" fillId="0" borderId="0" xfId="0" applyFont="1" applyProtection="1">
      <protection hidden="1"/>
    </xf>
    <xf numFmtId="43" fontId="12" fillId="0" borderId="13" xfId="0" applyNumberFormat="1" applyFont="1" applyBorder="1" applyProtection="1">
      <protection hidden="1"/>
    </xf>
    <xf numFmtId="43" fontId="7" fillId="6" borderId="11" xfId="1" applyFont="1" applyFill="1" applyBorder="1" applyProtection="1">
      <protection locked="0" hidden="1"/>
    </xf>
    <xf numFmtId="43" fontId="7" fillId="6" borderId="8" xfId="1" applyFont="1" applyFill="1" applyBorder="1" applyProtection="1">
      <protection locked="0" hidden="1"/>
    </xf>
    <xf numFmtId="0" fontId="6" fillId="0" borderId="0" xfId="0" applyFont="1" applyProtection="1">
      <protection hidden="1"/>
    </xf>
    <xf numFmtId="0" fontId="10" fillId="0" borderId="0" xfId="0" applyFont="1" applyProtection="1">
      <protection hidden="1"/>
    </xf>
    <xf numFmtId="0" fontId="9" fillId="0" borderId="0" xfId="0" applyFont="1" applyProtection="1">
      <protection hidden="1"/>
    </xf>
    <xf numFmtId="0" fontId="7" fillId="6" borderId="0" xfId="0" applyFont="1" applyFill="1" applyProtection="1">
      <protection hidden="1"/>
    </xf>
    <xf numFmtId="0" fontId="7" fillId="3" borderId="0" xfId="0" applyFont="1" applyFill="1" applyProtection="1">
      <protection hidden="1"/>
    </xf>
    <xf numFmtId="0" fontId="7" fillId="4" borderId="0" xfId="0" applyFont="1" applyFill="1" applyProtection="1">
      <protection hidden="1"/>
    </xf>
    <xf numFmtId="0" fontId="9" fillId="7" borderId="0" xfId="0" applyFont="1" applyFill="1" applyProtection="1">
      <protection hidden="1"/>
    </xf>
    <xf numFmtId="0" fontId="7" fillId="0" borderId="5" xfId="0" applyFont="1" applyBorder="1" applyProtection="1">
      <protection hidden="1"/>
    </xf>
    <xf numFmtId="0" fontId="7" fillId="0" borderId="7" xfId="0" applyFont="1" applyBorder="1" applyProtection="1">
      <protection hidden="1"/>
    </xf>
    <xf numFmtId="0" fontId="7" fillId="6" borderId="1" xfId="0" applyFont="1" applyFill="1" applyBorder="1" applyProtection="1">
      <protection locked="0" hidden="1"/>
    </xf>
    <xf numFmtId="0" fontId="7" fillId="2" borderId="0" xfId="0" applyFont="1" applyFill="1" applyProtection="1">
      <protection hidden="1"/>
    </xf>
    <xf numFmtId="0" fontId="7" fillId="6" borderId="0" xfId="0" applyFont="1" applyFill="1" applyProtection="1">
      <protection locked="0" hidden="1"/>
    </xf>
    <xf numFmtId="0" fontId="7" fillId="3" borderId="0" xfId="0" applyFont="1" applyFill="1" applyProtection="1">
      <protection locked="0" hidden="1"/>
    </xf>
    <xf numFmtId="0" fontId="7" fillId="6" borderId="8" xfId="0" applyFont="1" applyFill="1" applyBorder="1" applyProtection="1">
      <protection locked="0" hidden="1"/>
    </xf>
    <xf numFmtId="0" fontId="7" fillId="3" borderId="8" xfId="0" applyFont="1" applyFill="1" applyBorder="1" applyProtection="1">
      <protection locked="0" hidden="1"/>
    </xf>
    <xf numFmtId="0" fontId="7" fillId="5" borderId="1" xfId="0" applyFont="1" applyFill="1" applyBorder="1" applyAlignment="1" applyProtection="1">
      <alignment horizontal="center" vertical="center"/>
      <protection hidden="1"/>
    </xf>
    <xf numFmtId="0" fontId="7" fillId="7" borderId="0" xfId="0" applyFont="1" applyFill="1" applyProtection="1">
      <protection hidden="1"/>
    </xf>
    <xf numFmtId="0" fontId="7" fillId="5" borderId="11" xfId="0" applyFont="1"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20" xfId="0" applyFont="1" applyFill="1" applyBorder="1" applyAlignment="1" applyProtection="1">
      <alignment horizontal="center"/>
      <protection hidden="1"/>
    </xf>
    <xf numFmtId="0" fontId="7" fillId="5" borderId="21" xfId="0" applyFont="1" applyFill="1" applyBorder="1" applyAlignment="1" applyProtection="1">
      <alignment horizontal="center"/>
      <protection hidden="1"/>
    </xf>
    <xf numFmtId="0" fontId="7" fillId="5" borderId="22" xfId="0" applyFont="1" applyFill="1" applyBorder="1" applyAlignment="1" applyProtection="1">
      <alignment horizontal="center"/>
      <protection hidden="1"/>
    </xf>
    <xf numFmtId="0" fontId="7" fillId="5" borderId="23" xfId="0" applyFont="1" applyFill="1" applyBorder="1" applyAlignment="1" applyProtection="1">
      <alignment horizontal="center" vertical="center" wrapText="1"/>
      <protection hidden="1"/>
    </xf>
    <xf numFmtId="0" fontId="7" fillId="5" borderId="24" xfId="0" applyFont="1" applyFill="1" applyBorder="1" applyAlignment="1" applyProtection="1">
      <alignment horizontal="center" vertical="center" wrapText="1"/>
      <protection hidden="1"/>
    </xf>
    <xf numFmtId="0" fontId="7" fillId="5" borderId="25"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5" borderId="26"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wrapText="1"/>
      <protection hidden="1"/>
    </xf>
    <xf numFmtId="0" fontId="7" fillId="5" borderId="27" xfId="0" applyFont="1" applyFill="1" applyBorder="1" applyAlignment="1" applyProtection="1">
      <alignment horizontal="center"/>
      <protection hidden="1"/>
    </xf>
    <xf numFmtId="0" fontId="7" fillId="5" borderId="13" xfId="0" applyFont="1" applyFill="1" applyBorder="1" applyAlignment="1" applyProtection="1">
      <alignment horizontal="center"/>
      <protection hidden="1"/>
    </xf>
    <xf numFmtId="0" fontId="7" fillId="5" borderId="23" xfId="0" applyFont="1" applyFill="1" applyBorder="1" applyAlignment="1" applyProtection="1">
      <alignment horizontal="center" vertical="center"/>
      <protection hidden="1"/>
    </xf>
    <xf numFmtId="0" fontId="7" fillId="5" borderId="24" xfId="0" applyFont="1" applyFill="1" applyBorder="1" applyAlignment="1" applyProtection="1">
      <alignment horizontal="center" vertical="center"/>
      <protection hidden="1"/>
    </xf>
    <xf numFmtId="0" fontId="6" fillId="5" borderId="10"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6" fillId="5" borderId="12" xfId="0" applyFont="1" applyFill="1" applyBorder="1" applyAlignment="1" applyProtection="1">
      <alignment horizontal="center"/>
      <protection hidden="1"/>
    </xf>
    <xf numFmtId="0" fontId="7" fillId="0" borderId="10" xfId="0" applyFont="1" applyBorder="1" applyProtection="1">
      <protection hidden="1"/>
    </xf>
    <xf numFmtId="0" fontId="7" fillId="3" borderId="1" xfId="0" applyFont="1" applyFill="1" applyBorder="1" applyProtection="1">
      <protection locked="0" hidden="1"/>
    </xf>
    <xf numFmtId="43" fontId="7" fillId="6" borderId="8" xfId="1" applyFont="1" applyFill="1" applyBorder="1" applyProtection="1">
      <protection hidden="1"/>
    </xf>
    <xf numFmtId="10" fontId="7" fillId="6" borderId="11" xfId="2" applyNumberFormat="1" applyFont="1" applyFill="1" applyBorder="1" applyProtection="1">
      <protection hidden="1"/>
    </xf>
    <xf numFmtId="43" fontId="12" fillId="0" borderId="14" xfId="0" applyNumberFormat="1" applyFont="1" applyBorder="1" applyProtection="1">
      <protection hidden="1"/>
    </xf>
    <xf numFmtId="10" fontId="7" fillId="6" borderId="8" xfId="2" applyNumberFormat="1" applyFont="1" applyFill="1" applyBorder="1" applyProtection="1">
      <protection hidden="1"/>
    </xf>
    <xf numFmtId="43" fontId="7" fillId="0" borderId="0" xfId="1" applyFont="1" applyProtection="1">
      <protection hidden="1"/>
    </xf>
    <xf numFmtId="43" fontId="17" fillId="0" borderId="0" xfId="0" applyNumberFormat="1" applyFont="1" applyProtection="1">
      <protection hidden="1"/>
    </xf>
    <xf numFmtId="0" fontId="14" fillId="6" borderId="0" xfId="0" applyFont="1" applyFill="1" applyProtection="1">
      <protection hidden="1"/>
    </xf>
    <xf numFmtId="0" fontId="14" fillId="0" borderId="0" xfId="0" applyFont="1" applyProtection="1">
      <protection hidden="1"/>
    </xf>
    <xf numFmtId="0" fontId="14" fillId="3" borderId="0" xfId="0" applyFont="1" applyFill="1" applyProtection="1">
      <protection hidden="1"/>
    </xf>
    <xf numFmtId="0" fontId="14" fillId="4" borderId="0" xfId="0" applyFont="1" applyFill="1" applyProtection="1">
      <protection hidden="1"/>
    </xf>
    <xf numFmtId="0" fontId="15" fillId="7" borderId="0" xfId="0" applyFont="1" applyFill="1" applyProtection="1">
      <protection hidden="1"/>
    </xf>
    <xf numFmtId="0" fontId="14" fillId="7" borderId="0" xfId="0" applyFont="1" applyFill="1" applyProtection="1">
      <protection hidden="1"/>
    </xf>
    <xf numFmtId="0" fontId="14" fillId="0" borderId="0" xfId="0" applyFont="1"/>
    <xf numFmtId="0" fontId="13" fillId="0" borderId="0" xfId="0" applyFont="1" applyProtection="1">
      <protection hidden="1"/>
    </xf>
    <xf numFmtId="0" fontId="14" fillId="4" borderId="4" xfId="3" applyFont="1" applyFill="1" applyBorder="1" applyAlignment="1">
      <alignment horizontal="center"/>
    </xf>
    <xf numFmtId="0" fontId="14" fillId="0" borderId="5" xfId="3" applyFont="1" applyBorder="1"/>
    <xf numFmtId="0" fontId="14" fillId="0" borderId="0" xfId="3" applyFont="1"/>
    <xf numFmtId="2" fontId="14" fillId="0" borderId="6" xfId="3" applyNumberFormat="1" applyFont="1" applyBorder="1" applyAlignment="1">
      <alignment horizontal="center"/>
    </xf>
    <xf numFmtId="0" fontId="14" fillId="0" borderId="7" xfId="3" applyFont="1" applyBorder="1"/>
    <xf numFmtId="0" fontId="14" fillId="0" borderId="8" xfId="3" applyFont="1" applyBorder="1"/>
    <xf numFmtId="2" fontId="14" fillId="0" borderId="9" xfId="3" applyNumberFormat="1" applyFont="1" applyBorder="1" applyAlignment="1">
      <alignment horizontal="center"/>
    </xf>
    <xf numFmtId="0" fontId="18" fillId="0" borderId="0" xfId="3" applyFont="1"/>
    <xf numFmtId="0" fontId="13" fillId="0" borderId="0" xfId="3" applyFont="1" applyAlignment="1">
      <alignment vertical="center" wrapText="1"/>
    </xf>
    <xf numFmtId="0" fontId="14" fillId="0" borderId="0" xfId="3" applyFont="1" applyAlignment="1">
      <alignment vertical="center"/>
    </xf>
    <xf numFmtId="0" fontId="14" fillId="0" borderId="0" xfId="3" applyFont="1" applyAlignment="1">
      <alignment horizontal="center" vertical="center"/>
    </xf>
    <xf numFmtId="9" fontId="14" fillId="0" borderId="0" xfId="2" applyFont="1" applyBorder="1" applyAlignment="1">
      <alignment horizontal="center" vertical="center"/>
    </xf>
    <xf numFmtId="0" fontId="14" fillId="0" borderId="0" xfId="3" applyFont="1" applyAlignment="1">
      <alignment vertical="center" wrapText="1"/>
    </xf>
    <xf numFmtId="0" fontId="14" fillId="0" borderId="0" xfId="3" applyFont="1" applyAlignment="1">
      <alignment wrapText="1"/>
    </xf>
    <xf numFmtId="0" fontId="14" fillId="0" borderId="0" xfId="0" applyFont="1" applyAlignment="1">
      <alignment wrapText="1"/>
    </xf>
    <xf numFmtId="0" fontId="14" fillId="8" borderId="16" xfId="3" applyFont="1" applyFill="1" applyBorder="1" applyAlignment="1">
      <alignment vertical="center" wrapText="1"/>
    </xf>
    <xf numFmtId="0" fontId="14" fillId="8" borderId="16" xfId="3" applyFont="1" applyFill="1" applyBorder="1" applyAlignment="1">
      <alignment horizontal="center" vertical="center"/>
    </xf>
    <xf numFmtId="0" fontId="14" fillId="8" borderId="16" xfId="3" applyFont="1" applyFill="1" applyBorder="1" applyAlignment="1">
      <alignment vertical="center"/>
    </xf>
    <xf numFmtId="3" fontId="14" fillId="8" borderId="16" xfId="3" applyNumberFormat="1" applyFont="1" applyFill="1" applyBorder="1" applyAlignment="1">
      <alignment horizontal="center" vertical="center"/>
    </xf>
    <xf numFmtId="0" fontId="14" fillId="0" borderId="0" xfId="3" quotePrefix="1" applyFont="1"/>
    <xf numFmtId="43" fontId="14" fillId="8" borderId="16" xfId="1" applyFont="1" applyFill="1" applyBorder="1" applyAlignment="1">
      <alignment horizontal="center" vertical="center"/>
    </xf>
    <xf numFmtId="164" fontId="14" fillId="8" borderId="16" xfId="3" applyNumberFormat="1" applyFont="1" applyFill="1" applyBorder="1" applyAlignment="1">
      <alignment horizontal="center" vertical="center"/>
    </xf>
    <xf numFmtId="165" fontId="14" fillId="8" borderId="16" xfId="3" applyNumberFormat="1" applyFont="1" applyFill="1" applyBorder="1" applyAlignment="1">
      <alignment horizontal="center" vertical="center"/>
    </xf>
    <xf numFmtId="0" fontId="14" fillId="8" borderId="16" xfId="3" applyFont="1" applyFill="1" applyBorder="1"/>
    <xf numFmtId="0" fontId="14" fillId="10" borderId="16" xfId="3" applyFont="1" applyFill="1" applyBorder="1" applyAlignment="1">
      <alignment vertical="center"/>
    </xf>
    <xf numFmtId="165" fontId="14" fillId="10" borderId="16" xfId="3" applyNumberFormat="1" applyFont="1" applyFill="1" applyBorder="1" applyAlignment="1">
      <alignment horizontal="center" vertical="center"/>
    </xf>
    <xf numFmtId="0" fontId="14" fillId="10" borderId="16" xfId="3" applyFont="1" applyFill="1" applyBorder="1" applyAlignment="1">
      <alignment vertical="center" wrapText="1"/>
    </xf>
    <xf numFmtId="0" fontId="14" fillId="9" borderId="16" xfId="3" applyFont="1" applyFill="1" applyBorder="1" applyAlignment="1">
      <alignment vertical="center" wrapText="1"/>
    </xf>
    <xf numFmtId="0" fontId="14" fillId="9" borderId="16" xfId="3" applyFont="1" applyFill="1" applyBorder="1" applyAlignment="1">
      <alignment horizontal="center" vertical="center"/>
    </xf>
    <xf numFmtId="0" fontId="14" fillId="9" borderId="16" xfId="3" applyFont="1" applyFill="1" applyBorder="1" applyAlignment="1">
      <alignment vertical="center"/>
    </xf>
    <xf numFmtId="3" fontId="14" fillId="9" borderId="16" xfId="3" applyNumberFormat="1" applyFont="1" applyFill="1" applyBorder="1" applyAlignment="1">
      <alignment horizontal="center" vertical="center"/>
    </xf>
    <xf numFmtId="43" fontId="14" fillId="9" borderId="16" xfId="1" applyFont="1" applyFill="1" applyBorder="1" applyAlignment="1">
      <alignment horizontal="center" vertical="center"/>
    </xf>
    <xf numFmtId="164" fontId="14" fillId="9" borderId="16" xfId="3" applyNumberFormat="1" applyFont="1" applyFill="1" applyBorder="1" applyAlignment="1">
      <alignment horizontal="center" vertical="center"/>
    </xf>
    <xf numFmtId="0" fontId="14" fillId="11" borderId="16" xfId="3" applyFont="1" applyFill="1" applyBorder="1" applyAlignment="1">
      <alignment vertical="center" wrapText="1"/>
    </xf>
    <xf numFmtId="0" fontId="14" fillId="11" borderId="16" xfId="3" applyFont="1" applyFill="1" applyBorder="1" applyAlignment="1">
      <alignment horizontal="center" vertical="center"/>
    </xf>
    <xf numFmtId="0" fontId="14" fillId="11" borderId="16" xfId="3" applyFont="1" applyFill="1" applyBorder="1" applyAlignment="1">
      <alignment vertical="center"/>
    </xf>
    <xf numFmtId="3" fontId="14" fillId="11" borderId="16" xfId="3" applyNumberFormat="1" applyFont="1" applyFill="1" applyBorder="1" applyAlignment="1">
      <alignment horizontal="center" vertical="center"/>
    </xf>
    <xf numFmtId="2" fontId="14" fillId="11" borderId="16" xfId="3" applyNumberFormat="1" applyFont="1" applyFill="1" applyBorder="1" applyAlignment="1">
      <alignment horizontal="center" vertical="center"/>
    </xf>
    <xf numFmtId="10" fontId="14" fillId="11" borderId="16" xfId="2" applyNumberFormat="1" applyFont="1" applyFill="1" applyBorder="1" applyAlignment="1">
      <alignment horizontal="center" vertical="center"/>
    </xf>
    <xf numFmtId="43" fontId="14" fillId="11" borderId="16" xfId="1" applyFont="1" applyFill="1" applyBorder="1" applyAlignment="1">
      <alignment horizontal="center" vertical="center"/>
    </xf>
    <xf numFmtId="0" fontId="14" fillId="8" borderId="28" xfId="3" applyFont="1" applyFill="1" applyBorder="1" applyAlignment="1">
      <alignment horizontal="left" vertical="center" wrapText="1"/>
    </xf>
    <xf numFmtId="0" fontId="14" fillId="8" borderId="28" xfId="3" applyFont="1" applyFill="1" applyBorder="1" applyAlignment="1">
      <alignment vertical="center" wrapText="1"/>
    </xf>
    <xf numFmtId="0" fontId="14" fillId="8" borderId="28" xfId="3" applyFont="1" applyFill="1" applyBorder="1" applyAlignment="1">
      <alignment horizontal="center" vertical="center"/>
    </xf>
    <xf numFmtId="0" fontId="13" fillId="6" borderId="23" xfId="3" applyFont="1" applyFill="1" applyBorder="1" applyAlignment="1">
      <alignment horizontal="center" vertical="center" wrapText="1"/>
    </xf>
    <xf numFmtId="0" fontId="13" fillId="6" borderId="24" xfId="3" applyFont="1" applyFill="1" applyBorder="1" applyAlignment="1">
      <alignment horizontal="center" vertical="center" wrapText="1"/>
    </xf>
    <xf numFmtId="0" fontId="13" fillId="6" borderId="25" xfId="3" applyFont="1" applyFill="1" applyBorder="1" applyAlignment="1">
      <alignment horizontal="center" vertical="center" wrapText="1"/>
    </xf>
    <xf numFmtId="0" fontId="13" fillId="10" borderId="5" xfId="3" applyFont="1" applyFill="1" applyBorder="1" applyAlignment="1">
      <alignment horizontal="center" vertical="center"/>
    </xf>
    <xf numFmtId="2" fontId="13" fillId="10" borderId="29" xfId="3" applyNumberFormat="1" applyFont="1" applyFill="1" applyBorder="1" applyAlignment="1">
      <alignment horizontal="center" vertical="center"/>
    </xf>
    <xf numFmtId="0" fontId="13" fillId="4" borderId="37" xfId="3" applyFont="1" applyFill="1" applyBorder="1" applyAlignment="1">
      <alignment horizontal="center" vertical="center"/>
    </xf>
    <xf numFmtId="0" fontId="14" fillId="4" borderId="17" xfId="3" applyFont="1" applyFill="1" applyBorder="1" applyAlignment="1">
      <alignment vertical="center" wrapText="1"/>
    </xf>
    <xf numFmtId="0" fontId="14" fillId="4" borderId="17" xfId="3" applyFont="1" applyFill="1" applyBorder="1" applyAlignment="1">
      <alignment horizontal="center" vertical="center"/>
    </xf>
    <xf numFmtId="2" fontId="13" fillId="4" borderId="18" xfId="3" applyNumberFormat="1" applyFont="1" applyFill="1" applyBorder="1" applyAlignment="1">
      <alignment horizontal="center" vertical="center"/>
    </xf>
    <xf numFmtId="0" fontId="7" fillId="3" borderId="8" xfId="0" applyFont="1" applyFill="1" applyBorder="1" applyProtection="1">
      <protection hidden="1"/>
    </xf>
    <xf numFmtId="0" fontId="7" fillId="6" borderId="8" xfId="0" applyFont="1" applyFill="1" applyBorder="1" applyProtection="1">
      <protection hidden="1"/>
    </xf>
    <xf numFmtId="0" fontId="7" fillId="6" borderId="1" xfId="0" applyFont="1" applyFill="1" applyBorder="1" applyProtection="1">
      <protection hidden="1"/>
    </xf>
    <xf numFmtId="0" fontId="7" fillId="3" borderId="1" xfId="0" applyFont="1" applyFill="1" applyBorder="1" applyProtection="1">
      <protection hidden="1"/>
    </xf>
    <xf numFmtId="43" fontId="7" fillId="6" borderId="11" xfId="1" applyFont="1" applyFill="1" applyBorder="1" applyProtection="1">
      <protection hidden="1"/>
    </xf>
    <xf numFmtId="10" fontId="7" fillId="6" borderId="11" xfId="2" applyNumberFormat="1" applyFont="1" applyFill="1" applyBorder="1" applyProtection="1">
      <protection locked="0" hidden="1"/>
    </xf>
    <xf numFmtId="10" fontId="7" fillId="6" borderId="8" xfId="2" applyNumberFormat="1" applyFont="1" applyFill="1" applyBorder="1" applyProtection="1">
      <protection locked="0" hidden="1"/>
    </xf>
    <xf numFmtId="0" fontId="14" fillId="2" borderId="0" xfId="0" applyFont="1" applyFill="1" applyProtection="1">
      <protection hidden="1"/>
    </xf>
    <xf numFmtId="0" fontId="14" fillId="6" borderId="16" xfId="0" applyFont="1" applyFill="1" applyBorder="1" applyProtection="1">
      <protection hidden="1"/>
    </xf>
    <xf numFmtId="0" fontId="14" fillId="0" borderId="16" xfId="0" applyFont="1" applyBorder="1" applyProtection="1">
      <protection hidden="1"/>
    </xf>
    <xf numFmtId="43" fontId="7" fillId="6" borderId="0" xfId="1" applyFont="1" applyFill="1" applyProtection="1">
      <protection hidden="1"/>
    </xf>
    <xf numFmtId="0" fontId="7" fillId="5" borderId="8" xfId="0" applyFont="1" applyFill="1" applyBorder="1" applyAlignment="1" applyProtection="1">
      <alignment horizontal="center"/>
      <protection hidden="1"/>
    </xf>
    <xf numFmtId="0" fontId="7" fillId="5" borderId="2"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15" fillId="0" borderId="0" xfId="0" applyFont="1" applyAlignment="1" applyProtection="1">
      <alignment horizontal="center"/>
      <protection hidden="1"/>
    </xf>
    <xf numFmtId="0" fontId="17" fillId="0" borderId="11" xfId="0" applyFont="1" applyBorder="1" applyAlignment="1" applyProtection="1">
      <alignment horizontal="right"/>
      <protection hidden="1"/>
    </xf>
    <xf numFmtId="0" fontId="7" fillId="0" borderId="15" xfId="0" applyFont="1" applyBorder="1" applyAlignment="1" applyProtection="1">
      <alignment horizontal="center" wrapText="1"/>
      <protection hidden="1"/>
    </xf>
    <xf numFmtId="0" fontId="7" fillId="0" borderId="13" xfId="0" applyFont="1" applyBorder="1" applyAlignment="1" applyProtection="1">
      <alignment horizontal="center" wrapText="1"/>
      <protection hidden="1"/>
    </xf>
    <xf numFmtId="0" fontId="7" fillId="4" borderId="10" xfId="0" applyFont="1" applyFill="1" applyBorder="1" applyAlignment="1" applyProtection="1">
      <alignment horizontal="left" vertical="center" wrapText="1"/>
      <protection hidden="1"/>
    </xf>
    <xf numFmtId="0" fontId="7" fillId="4" borderId="11" xfId="0" applyFont="1" applyFill="1" applyBorder="1" applyAlignment="1" applyProtection="1">
      <alignment horizontal="left" vertical="center" wrapText="1"/>
      <protection hidden="1"/>
    </xf>
    <xf numFmtId="0" fontId="7" fillId="4" borderId="12" xfId="0" applyFont="1" applyFill="1" applyBorder="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7" fillId="4" borderId="6"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7" fillId="4" borderId="8" xfId="0" applyFont="1" applyFill="1" applyBorder="1" applyAlignment="1" applyProtection="1">
      <alignment horizontal="left" vertical="center" wrapText="1"/>
      <protection hidden="1"/>
    </xf>
    <xf numFmtId="0" fontId="7" fillId="4" borderId="9" xfId="0" applyFont="1" applyFill="1" applyBorder="1" applyAlignment="1" applyProtection="1">
      <alignment horizontal="left" vertical="center" wrapText="1"/>
      <protection hidden="1"/>
    </xf>
    <xf numFmtId="0" fontId="7" fillId="4" borderId="10" xfId="0" applyFont="1" applyFill="1" applyBorder="1" applyAlignment="1" applyProtection="1">
      <alignment horizontal="center" wrapText="1"/>
      <protection hidden="1"/>
    </xf>
    <xf numFmtId="0" fontId="7" fillId="4" borderId="11" xfId="0" applyFont="1" applyFill="1" applyBorder="1" applyAlignment="1" applyProtection="1">
      <alignment horizontal="center" wrapText="1"/>
      <protection hidden="1"/>
    </xf>
    <xf numFmtId="0" fontId="7" fillId="4" borderId="12"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7" fillId="4" borderId="7" xfId="0" applyFont="1" applyFill="1" applyBorder="1" applyAlignment="1" applyProtection="1">
      <alignment horizontal="center" wrapText="1"/>
      <protection hidden="1"/>
    </xf>
    <xf numFmtId="0" fontId="7" fillId="4" borderId="8" xfId="0" applyFont="1" applyFill="1" applyBorder="1" applyAlignment="1" applyProtection="1">
      <alignment horizontal="center" wrapText="1"/>
      <protection hidden="1"/>
    </xf>
    <xf numFmtId="0" fontId="7" fillId="4" borderId="9" xfId="0" applyFont="1" applyFill="1" applyBorder="1" applyAlignment="1" applyProtection="1">
      <alignment horizontal="center" wrapText="1"/>
      <protection hidden="1"/>
    </xf>
    <xf numFmtId="0" fontId="14" fillId="0" borderId="19" xfId="0" applyFont="1" applyBorder="1" applyAlignment="1" applyProtection="1">
      <alignment horizontal="left"/>
      <protection hidden="1"/>
    </xf>
    <xf numFmtId="0" fontId="14" fillId="0" borderId="31" xfId="0" applyFont="1" applyBorder="1" applyAlignment="1" applyProtection="1">
      <alignment horizontal="left"/>
      <protection hidden="1"/>
    </xf>
    <xf numFmtId="0" fontId="14" fillId="0" borderId="30" xfId="0" applyFont="1" applyBorder="1" applyAlignment="1" applyProtection="1">
      <alignment horizontal="left"/>
      <protection hidden="1"/>
    </xf>
    <xf numFmtId="0" fontId="14" fillId="0" borderId="19" xfId="0" applyFont="1" applyBorder="1" applyAlignment="1" applyProtection="1">
      <alignment horizontal="center"/>
      <protection hidden="1"/>
    </xf>
    <xf numFmtId="0" fontId="14" fillId="0" borderId="31"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5" fillId="2" borderId="0" xfId="0" applyFont="1" applyFill="1" applyAlignment="1" applyProtection="1">
      <alignment horizontal="left" vertical="center"/>
      <protection hidden="1"/>
    </xf>
    <xf numFmtId="0" fontId="14" fillId="6" borderId="19" xfId="0" applyFont="1" applyFill="1" applyBorder="1" applyAlignment="1" applyProtection="1">
      <alignment horizontal="left"/>
      <protection hidden="1"/>
    </xf>
    <xf numFmtId="0" fontId="14" fillId="6" borderId="31" xfId="0" applyFont="1" applyFill="1" applyBorder="1" applyAlignment="1" applyProtection="1">
      <alignment horizontal="left"/>
      <protection hidden="1"/>
    </xf>
    <xf numFmtId="0" fontId="14" fillId="6" borderId="30" xfId="0" applyFont="1" applyFill="1" applyBorder="1" applyAlignment="1" applyProtection="1">
      <alignment horizontal="left"/>
      <protection hidden="1"/>
    </xf>
    <xf numFmtId="0" fontId="14" fillId="0" borderId="19" xfId="0" applyFont="1" applyBorder="1" applyAlignment="1" applyProtection="1">
      <alignment horizontal="left" wrapText="1"/>
      <protection hidden="1"/>
    </xf>
    <xf numFmtId="0" fontId="14" fillId="0" borderId="31" xfId="0" applyFont="1" applyBorder="1" applyAlignment="1" applyProtection="1">
      <alignment horizontal="left" wrapText="1"/>
      <protection hidden="1"/>
    </xf>
    <xf numFmtId="0" fontId="14" fillId="0" borderId="30" xfId="0" applyFont="1" applyBorder="1" applyAlignment="1" applyProtection="1">
      <alignment horizontal="left" wrapText="1"/>
      <protection hidden="1"/>
    </xf>
    <xf numFmtId="0" fontId="14" fillId="0" borderId="0" xfId="0" applyFont="1" applyAlignment="1" applyProtection="1">
      <alignment horizontal="left"/>
      <protection hidden="1"/>
    </xf>
    <xf numFmtId="0" fontId="14" fillId="6" borderId="16" xfId="0" applyFont="1" applyFill="1" applyBorder="1" applyAlignment="1" applyProtection="1">
      <alignment horizontal="left"/>
      <protection hidden="1"/>
    </xf>
    <xf numFmtId="0" fontId="14" fillId="0" borderId="16" xfId="0" applyFont="1" applyBorder="1" applyAlignment="1" applyProtection="1">
      <alignment horizontal="left"/>
      <protection hidden="1"/>
    </xf>
    <xf numFmtId="2" fontId="13" fillId="9" borderId="36" xfId="3" applyNumberFormat="1" applyFont="1" applyFill="1" applyBorder="1" applyAlignment="1">
      <alignment horizontal="center" vertical="center"/>
    </xf>
    <xf numFmtId="2" fontId="13" fillId="9" borderId="33" xfId="3" applyNumberFormat="1" applyFont="1" applyFill="1" applyBorder="1" applyAlignment="1">
      <alignment horizontal="center" vertical="center"/>
    </xf>
    <xf numFmtId="2" fontId="13" fillId="9" borderId="29" xfId="3" applyNumberFormat="1" applyFont="1" applyFill="1" applyBorder="1" applyAlignment="1">
      <alignment horizontal="center" vertical="center"/>
    </xf>
    <xf numFmtId="0" fontId="13" fillId="8" borderId="5" xfId="3" applyFont="1" applyFill="1" applyBorder="1" applyAlignment="1">
      <alignment horizontal="center" vertical="center"/>
    </xf>
    <xf numFmtId="0" fontId="13" fillId="8" borderId="34" xfId="3" applyFont="1" applyFill="1" applyBorder="1" applyAlignment="1">
      <alignment horizontal="center" vertical="center"/>
    </xf>
    <xf numFmtId="2" fontId="13" fillId="8" borderId="33" xfId="3" applyNumberFormat="1" applyFont="1" applyFill="1" applyBorder="1" applyAlignment="1">
      <alignment horizontal="center" vertical="center"/>
    </xf>
    <xf numFmtId="2" fontId="13" fillId="8" borderId="29" xfId="3" applyNumberFormat="1" applyFont="1" applyFill="1" applyBorder="1" applyAlignment="1">
      <alignment horizontal="center" vertical="center"/>
    </xf>
    <xf numFmtId="0" fontId="13" fillId="11" borderId="5" xfId="3" applyFont="1" applyFill="1" applyBorder="1" applyAlignment="1">
      <alignment horizontal="center" vertical="center"/>
    </xf>
    <xf numFmtId="2" fontId="13" fillId="11" borderId="33" xfId="3" applyNumberFormat="1" applyFont="1" applyFill="1" applyBorder="1" applyAlignment="1">
      <alignment horizontal="center" vertical="center"/>
    </xf>
    <xf numFmtId="0" fontId="14" fillId="11" borderId="16" xfId="3" applyFont="1" applyFill="1" applyBorder="1" applyAlignment="1">
      <alignment horizontal="left" vertical="center" wrapText="1"/>
    </xf>
    <xf numFmtId="0" fontId="14" fillId="4" borderId="17" xfId="3" applyFont="1" applyFill="1" applyBorder="1" applyAlignment="1">
      <alignment horizontal="left" vertical="center" wrapText="1"/>
    </xf>
    <xf numFmtId="0" fontId="13" fillId="6" borderId="26" xfId="3" applyFont="1" applyFill="1" applyBorder="1" applyAlignment="1">
      <alignment horizontal="center" vertical="center" wrapText="1"/>
    </xf>
    <xf numFmtId="0" fontId="13" fillId="6" borderId="3" xfId="3" applyFont="1" applyFill="1" applyBorder="1" applyAlignment="1">
      <alignment horizontal="center" vertical="center" wrapText="1"/>
    </xf>
    <xf numFmtId="0" fontId="13" fillId="6" borderId="32" xfId="3" applyFont="1" applyFill="1" applyBorder="1" applyAlignment="1">
      <alignment horizontal="center" vertical="center" wrapText="1"/>
    </xf>
    <xf numFmtId="0" fontId="14" fillId="4" borderId="2" xfId="3" applyFont="1" applyFill="1" applyBorder="1" applyAlignment="1">
      <alignment horizontal="left"/>
    </xf>
    <xf numFmtId="0" fontId="14" fillId="4" borderId="3" xfId="3" applyFont="1" applyFill="1" applyBorder="1" applyAlignment="1">
      <alignment horizontal="left"/>
    </xf>
    <xf numFmtId="0" fontId="13" fillId="9" borderId="35" xfId="3" applyFont="1" applyFill="1" applyBorder="1" applyAlignment="1">
      <alignment horizontal="center" vertical="center"/>
    </xf>
    <xf numFmtId="0" fontId="13" fillId="9" borderId="5" xfId="3" applyFont="1" applyFill="1" applyBorder="1" applyAlignment="1">
      <alignment horizontal="center" vertical="center"/>
    </xf>
    <xf numFmtId="0" fontId="13" fillId="9" borderId="34" xfId="3" applyFont="1" applyFill="1" applyBorder="1" applyAlignment="1">
      <alignment horizontal="center" vertical="center"/>
    </xf>
    <xf numFmtId="0" fontId="14" fillId="8" borderId="28" xfId="3" applyFont="1" applyFill="1" applyBorder="1" applyAlignment="1">
      <alignment horizontal="left" vertical="center" wrapText="1"/>
    </xf>
    <xf numFmtId="0" fontId="14" fillId="8" borderId="16" xfId="3" applyFont="1" applyFill="1" applyBorder="1" applyAlignment="1">
      <alignment horizontal="left" vertical="center" wrapText="1"/>
    </xf>
    <xf numFmtId="0" fontId="14" fillId="10" borderId="16" xfId="3" applyFont="1" applyFill="1" applyBorder="1" applyAlignment="1">
      <alignment horizontal="left" vertical="center" wrapText="1"/>
    </xf>
    <xf numFmtId="0" fontId="14" fillId="9" borderId="16" xfId="3" applyFont="1" applyFill="1" applyBorder="1" applyAlignment="1">
      <alignment horizontal="left" vertical="center" wrapText="1"/>
    </xf>
    <xf numFmtId="43" fontId="12" fillId="0" borderId="14" xfId="1" applyFont="1" applyBorder="1" applyProtection="1">
      <protection hidden="1"/>
    </xf>
    <xf numFmtId="43" fontId="12" fillId="0" borderId="13" xfId="1" applyFont="1" applyBorder="1" applyProtection="1">
      <protection hidden="1"/>
    </xf>
    <xf numFmtId="0" fontId="7" fillId="4" borderId="0" xfId="0" applyFont="1" applyFill="1" applyBorder="1" applyAlignment="1" applyProtection="1">
      <alignment horizontal="center" wrapText="1"/>
      <protection hidden="1"/>
    </xf>
    <xf numFmtId="167" fontId="7" fillId="6" borderId="1" xfId="1" applyNumberFormat="1" applyFont="1" applyFill="1" applyBorder="1" applyProtection="1">
      <protection locked="0" hidden="1"/>
    </xf>
  </cellXfs>
  <cellStyles count="5">
    <cellStyle name="Comma" xfId="1" builtinId="3"/>
    <cellStyle name="Normal" xfId="0" builtinId="0"/>
    <cellStyle name="Normal 2" xfId="3" xr:uid="{AB38068A-1444-48B3-A495-5126707059DD}"/>
    <cellStyle name="Percent" xfId="2" builtinId="5"/>
    <cellStyle name="Percent 2" xfId="4" xr:uid="{8AB7E6E5-1104-4EED-91F2-5C6189B8895A}"/>
  </cellStyles>
  <dxfs count="0"/>
  <tableStyles count="0" defaultTableStyle="TableStyleMedium2" defaultPivotStyle="PivotStyleLight16"/>
  <colors>
    <mruColors>
      <color rgb="FFFFCCCC"/>
      <color rgb="FFCCFFFF"/>
      <color rgb="FFCCFFCC"/>
      <color rgb="FFFFCC99"/>
      <color rgb="FFFFFFCC"/>
      <color rgb="FFFFCCFF"/>
      <color rgb="FF0000FF"/>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9525</xdr:colOff>
      <xdr:row>11</xdr:row>
      <xdr:rowOff>38100</xdr:rowOff>
    </xdr:from>
    <xdr:to>
      <xdr:col>31</xdr:col>
      <xdr:colOff>390525</xdr:colOff>
      <xdr:row>26</xdr:row>
      <xdr:rowOff>190500</xdr:rowOff>
    </xdr:to>
    <xdr:pic>
      <xdr:nvPicPr>
        <xdr:cNvPr id="2" name="Picture 1">
          <a:extLst>
            <a:ext uri="{FF2B5EF4-FFF2-40B4-BE49-F238E27FC236}">
              <a16:creationId xmlns:a16="http://schemas.microsoft.com/office/drawing/2014/main" id="{AFBA4CE8-BD78-4BD2-BB9A-6DC30C0E4E73}"/>
            </a:ext>
          </a:extLst>
        </xdr:cNvPr>
        <xdr:cNvPicPr>
          <a:picLocks noChangeAspect="1"/>
        </xdr:cNvPicPr>
      </xdr:nvPicPr>
      <xdr:blipFill>
        <a:blip xmlns:r="http://schemas.openxmlformats.org/officeDocument/2006/relationships" r:embed="rId1"/>
        <a:stretch>
          <a:fillRect/>
        </a:stretch>
      </xdr:blipFill>
      <xdr:spPr>
        <a:xfrm>
          <a:off x="12201525" y="2314575"/>
          <a:ext cx="7086600" cy="3228975"/>
        </a:xfrm>
        <a:prstGeom prst="rect">
          <a:avLst/>
        </a:prstGeom>
      </xdr:spPr>
    </xdr:pic>
    <xdr:clientData/>
  </xdr:twoCellAnchor>
  <xdr:twoCellAnchor editAs="oneCell">
    <xdr:from>
      <xdr:col>20</xdr:col>
      <xdr:colOff>9525</xdr:colOff>
      <xdr:row>29</xdr:row>
      <xdr:rowOff>0</xdr:rowOff>
    </xdr:from>
    <xdr:to>
      <xdr:col>28</xdr:col>
      <xdr:colOff>444500</xdr:colOff>
      <xdr:row>43</xdr:row>
      <xdr:rowOff>43815</xdr:rowOff>
    </xdr:to>
    <xdr:pic>
      <xdr:nvPicPr>
        <xdr:cNvPr id="3" name="Picture 2">
          <a:extLst>
            <a:ext uri="{FF2B5EF4-FFF2-40B4-BE49-F238E27FC236}">
              <a16:creationId xmlns:a16="http://schemas.microsoft.com/office/drawing/2014/main" id="{9CD95C49-F496-4EEC-BECF-73609302755A}"/>
            </a:ext>
          </a:extLst>
        </xdr:cNvPr>
        <xdr:cNvPicPr>
          <a:picLocks noChangeAspect="1"/>
        </xdr:cNvPicPr>
      </xdr:nvPicPr>
      <xdr:blipFill>
        <a:blip xmlns:r="http://schemas.openxmlformats.org/officeDocument/2006/relationships" r:embed="rId2"/>
        <a:stretch>
          <a:fillRect/>
        </a:stretch>
      </xdr:blipFill>
      <xdr:spPr>
        <a:xfrm>
          <a:off x="12201525" y="5991225"/>
          <a:ext cx="5311775" cy="3181350"/>
        </a:xfrm>
        <a:prstGeom prst="rect">
          <a:avLst/>
        </a:prstGeom>
      </xdr:spPr>
    </xdr:pic>
    <xdr:clientData/>
  </xdr:twoCellAnchor>
  <xdr:twoCellAnchor editAs="oneCell">
    <xdr:from>
      <xdr:col>20</xdr:col>
      <xdr:colOff>0</xdr:colOff>
      <xdr:row>47</xdr:row>
      <xdr:rowOff>0</xdr:rowOff>
    </xdr:from>
    <xdr:to>
      <xdr:col>28</xdr:col>
      <xdr:colOff>438150</xdr:colOff>
      <xdr:row>53</xdr:row>
      <xdr:rowOff>6350</xdr:rowOff>
    </xdr:to>
    <xdr:pic>
      <xdr:nvPicPr>
        <xdr:cNvPr id="4" name="Picture 3">
          <a:extLst>
            <a:ext uri="{FF2B5EF4-FFF2-40B4-BE49-F238E27FC236}">
              <a16:creationId xmlns:a16="http://schemas.microsoft.com/office/drawing/2014/main" id="{6F2C8875-78CA-4551-A0A3-571A29D168A1}"/>
            </a:ext>
          </a:extLst>
        </xdr:cNvPr>
        <xdr:cNvPicPr>
          <a:picLocks noChangeAspect="1"/>
        </xdr:cNvPicPr>
      </xdr:nvPicPr>
      <xdr:blipFill>
        <a:blip xmlns:r="http://schemas.openxmlformats.org/officeDocument/2006/relationships" r:embed="rId3"/>
        <a:stretch>
          <a:fillRect/>
        </a:stretch>
      </xdr:blipFill>
      <xdr:spPr>
        <a:xfrm>
          <a:off x="12192000" y="9667875"/>
          <a:ext cx="5314950" cy="1206500"/>
        </a:xfrm>
        <a:prstGeom prst="rect">
          <a:avLst/>
        </a:prstGeom>
      </xdr:spPr>
    </xdr:pic>
    <xdr:clientData/>
  </xdr:twoCellAnchor>
  <xdr:twoCellAnchor editAs="oneCell">
    <xdr:from>
      <xdr:col>20</xdr:col>
      <xdr:colOff>0</xdr:colOff>
      <xdr:row>56</xdr:row>
      <xdr:rowOff>0</xdr:rowOff>
    </xdr:from>
    <xdr:to>
      <xdr:col>33</xdr:col>
      <xdr:colOff>69850</xdr:colOff>
      <xdr:row>65</xdr:row>
      <xdr:rowOff>92075</xdr:rowOff>
    </xdr:to>
    <xdr:pic>
      <xdr:nvPicPr>
        <xdr:cNvPr id="5" name="Picture 4">
          <a:extLst>
            <a:ext uri="{FF2B5EF4-FFF2-40B4-BE49-F238E27FC236}">
              <a16:creationId xmlns:a16="http://schemas.microsoft.com/office/drawing/2014/main" id="{C2B55252-9A10-4EBD-ADB3-6069E3196941}"/>
            </a:ext>
          </a:extLst>
        </xdr:cNvPr>
        <xdr:cNvPicPr>
          <a:picLocks noChangeAspect="1"/>
        </xdr:cNvPicPr>
      </xdr:nvPicPr>
      <xdr:blipFill>
        <a:blip xmlns:r="http://schemas.openxmlformats.org/officeDocument/2006/relationships" r:embed="rId4"/>
        <a:stretch>
          <a:fillRect/>
        </a:stretch>
      </xdr:blipFill>
      <xdr:spPr>
        <a:xfrm>
          <a:off x="12192000" y="11468100"/>
          <a:ext cx="7994650" cy="1892300"/>
        </a:xfrm>
        <a:prstGeom prst="rect">
          <a:avLst/>
        </a:prstGeom>
      </xdr:spPr>
    </xdr:pic>
    <xdr:clientData/>
  </xdr:twoCellAnchor>
  <xdr:twoCellAnchor editAs="oneCell">
    <xdr:from>
      <xdr:col>20</xdr:col>
      <xdr:colOff>0</xdr:colOff>
      <xdr:row>68</xdr:row>
      <xdr:rowOff>0</xdr:rowOff>
    </xdr:from>
    <xdr:to>
      <xdr:col>33</xdr:col>
      <xdr:colOff>95250</xdr:colOff>
      <xdr:row>76</xdr:row>
      <xdr:rowOff>38100</xdr:rowOff>
    </xdr:to>
    <xdr:pic>
      <xdr:nvPicPr>
        <xdr:cNvPr id="6" name="Picture 5">
          <a:extLst>
            <a:ext uri="{FF2B5EF4-FFF2-40B4-BE49-F238E27FC236}">
              <a16:creationId xmlns:a16="http://schemas.microsoft.com/office/drawing/2014/main" id="{D94E8A8C-2F04-4883-90C0-CEFA0110C44A}"/>
            </a:ext>
          </a:extLst>
        </xdr:cNvPr>
        <xdr:cNvPicPr>
          <a:picLocks noChangeAspect="1"/>
        </xdr:cNvPicPr>
      </xdr:nvPicPr>
      <xdr:blipFill>
        <a:blip xmlns:r="http://schemas.openxmlformats.org/officeDocument/2006/relationships" r:embed="rId5"/>
        <a:stretch>
          <a:fillRect/>
        </a:stretch>
      </xdr:blipFill>
      <xdr:spPr>
        <a:xfrm>
          <a:off x="12192000" y="13868400"/>
          <a:ext cx="8020050" cy="1638300"/>
        </a:xfrm>
        <a:prstGeom prst="rect">
          <a:avLst/>
        </a:prstGeom>
      </xdr:spPr>
    </xdr:pic>
    <xdr:clientData/>
  </xdr:twoCellAnchor>
  <xdr:twoCellAnchor editAs="oneCell">
    <xdr:from>
      <xdr:col>20</xdr:col>
      <xdr:colOff>0</xdr:colOff>
      <xdr:row>79</xdr:row>
      <xdr:rowOff>0</xdr:rowOff>
    </xdr:from>
    <xdr:to>
      <xdr:col>33</xdr:col>
      <xdr:colOff>171450</xdr:colOff>
      <xdr:row>88</xdr:row>
      <xdr:rowOff>3175</xdr:rowOff>
    </xdr:to>
    <xdr:pic>
      <xdr:nvPicPr>
        <xdr:cNvPr id="7" name="Picture 6">
          <a:extLst>
            <a:ext uri="{FF2B5EF4-FFF2-40B4-BE49-F238E27FC236}">
              <a16:creationId xmlns:a16="http://schemas.microsoft.com/office/drawing/2014/main" id="{151BD0E0-402D-4308-9456-490C9C78844E}"/>
            </a:ext>
          </a:extLst>
        </xdr:cNvPr>
        <xdr:cNvPicPr>
          <a:picLocks noChangeAspect="1"/>
        </xdr:cNvPicPr>
      </xdr:nvPicPr>
      <xdr:blipFill>
        <a:blip xmlns:r="http://schemas.openxmlformats.org/officeDocument/2006/relationships" r:embed="rId6"/>
        <a:stretch>
          <a:fillRect/>
        </a:stretch>
      </xdr:blipFill>
      <xdr:spPr>
        <a:xfrm>
          <a:off x="12192000" y="16068675"/>
          <a:ext cx="8096250" cy="1803400"/>
        </a:xfrm>
        <a:prstGeom prst="rect">
          <a:avLst/>
        </a:prstGeom>
      </xdr:spPr>
    </xdr:pic>
    <xdr:clientData/>
  </xdr:twoCellAnchor>
  <xdr:twoCellAnchor editAs="oneCell">
    <xdr:from>
      <xdr:col>20</xdr:col>
      <xdr:colOff>0</xdr:colOff>
      <xdr:row>56</xdr:row>
      <xdr:rowOff>0</xdr:rowOff>
    </xdr:from>
    <xdr:to>
      <xdr:col>34</xdr:col>
      <xdr:colOff>29770</xdr:colOff>
      <xdr:row>66</xdr:row>
      <xdr:rowOff>19332</xdr:rowOff>
    </xdr:to>
    <xdr:pic>
      <xdr:nvPicPr>
        <xdr:cNvPr id="8" name="Picture 7">
          <a:extLst>
            <a:ext uri="{FF2B5EF4-FFF2-40B4-BE49-F238E27FC236}">
              <a16:creationId xmlns:a16="http://schemas.microsoft.com/office/drawing/2014/main" id="{B917C71D-AE40-DF14-DED0-903531153415}"/>
            </a:ext>
          </a:extLst>
        </xdr:cNvPr>
        <xdr:cNvPicPr>
          <a:picLocks noChangeAspect="1"/>
        </xdr:cNvPicPr>
      </xdr:nvPicPr>
      <xdr:blipFill>
        <a:blip xmlns:r="http://schemas.openxmlformats.org/officeDocument/2006/relationships" r:embed="rId7"/>
        <a:stretch>
          <a:fillRect/>
        </a:stretch>
      </xdr:blipFill>
      <xdr:spPr>
        <a:xfrm>
          <a:off x="12192000" y="11468100"/>
          <a:ext cx="8564170" cy="20195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0"/>
  <sheetViews>
    <sheetView tabSelected="1" workbookViewId="0">
      <selection activeCell="C57" sqref="C57"/>
    </sheetView>
  </sheetViews>
  <sheetFormatPr defaultColWidth="9.140625" defaultRowHeight="12.75" x14ac:dyDescent="0.2"/>
  <cols>
    <col min="1" max="1" width="9.140625" style="24"/>
    <col min="2" max="2" width="66.7109375" style="24" customWidth="1"/>
    <col min="3" max="3" width="10.5703125" style="24" customWidth="1"/>
    <col min="4" max="4" width="12.85546875" style="24" customWidth="1"/>
    <col min="5" max="5" width="13.140625" style="24" customWidth="1"/>
    <col min="6" max="6" width="13.85546875" style="24" customWidth="1"/>
    <col min="7" max="7" width="14.7109375" style="24" customWidth="1"/>
    <col min="8"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2" ht="13.15" customHeight="1" x14ac:dyDescent="0.2">
      <c r="B17" s="148"/>
      <c r="C17" s="149"/>
      <c r="D17" s="149"/>
      <c r="E17" s="149"/>
      <c r="F17" s="149"/>
      <c r="G17" s="149"/>
      <c r="H17" s="149"/>
      <c r="I17" s="149"/>
      <c r="J17" s="149"/>
      <c r="K17" s="150"/>
    </row>
    <row r="18" spans="2:12" ht="13.9" customHeight="1" thickBot="1" x14ac:dyDescent="0.25">
      <c r="B18" s="151"/>
      <c r="C18" s="152"/>
      <c r="D18" s="152"/>
      <c r="E18" s="152"/>
      <c r="F18" s="152"/>
      <c r="G18" s="152"/>
      <c r="H18" s="152"/>
      <c r="I18" s="152"/>
      <c r="J18" s="152"/>
      <c r="K18" s="153"/>
    </row>
    <row r="21" spans="2:12" ht="18.75" x14ac:dyDescent="0.3">
      <c r="B21" s="30" t="s">
        <v>92</v>
      </c>
      <c r="C21" s="40"/>
      <c r="D21" s="40"/>
      <c r="E21" s="20"/>
      <c r="F21" s="20"/>
      <c r="G21" s="20"/>
      <c r="H21" s="20"/>
      <c r="I21" s="20"/>
      <c r="J21" s="20"/>
      <c r="K21" s="20"/>
    </row>
    <row r="22" spans="2:12" ht="16.5" thickBot="1" x14ac:dyDescent="0.3">
      <c r="B22" s="20"/>
      <c r="C22" s="20"/>
      <c r="D22" s="20"/>
      <c r="E22" s="20"/>
      <c r="F22" s="20"/>
      <c r="G22" s="20"/>
      <c r="H22" s="20"/>
      <c r="I22" s="20"/>
      <c r="J22" s="20"/>
      <c r="K22" s="20"/>
    </row>
    <row r="23" spans="2:12" ht="32.25" thickBot="1" x14ac:dyDescent="0.3">
      <c r="B23" s="46" t="s">
        <v>42</v>
      </c>
      <c r="C23" s="47" t="s">
        <v>43</v>
      </c>
      <c r="D23" s="47" t="s">
        <v>44</v>
      </c>
      <c r="E23" s="48" t="s">
        <v>17</v>
      </c>
      <c r="F23" s="20"/>
      <c r="G23" s="20"/>
      <c r="H23" s="20"/>
      <c r="I23" s="20"/>
      <c r="J23" s="20"/>
      <c r="K23" s="20"/>
    </row>
    <row r="24" spans="2:12" ht="16.5" thickBot="1" x14ac:dyDescent="0.3">
      <c r="B24" s="43">
        <v>1</v>
      </c>
      <c r="C24" s="44">
        <v>2</v>
      </c>
      <c r="D24" s="44">
        <v>3</v>
      </c>
      <c r="E24" s="45">
        <v>4</v>
      </c>
      <c r="F24" s="20"/>
      <c r="G24" s="154" t="s">
        <v>174</v>
      </c>
      <c r="H24" s="155"/>
      <c r="I24" s="155"/>
      <c r="J24" s="155"/>
      <c r="K24" s="155"/>
      <c r="L24" s="156"/>
    </row>
    <row r="25" spans="2:12" ht="15.75" x14ac:dyDescent="0.25">
      <c r="B25" s="31" t="s">
        <v>45</v>
      </c>
      <c r="C25" s="36" t="s">
        <v>21</v>
      </c>
      <c r="D25" s="35"/>
      <c r="E25" s="17" t="str">
        <f>IFERROR(IF(C25="Jā",(((C57*C45/100)+(IF(B51="Automašīnas iegādes vērtība, EUR",C51/C50,C51*C49*12/C50))+((C46+C47+C48)*C49/C50))*C56)*D25,0),"")</f>
        <v/>
      </c>
      <c r="F25" s="20"/>
      <c r="G25" s="157"/>
      <c r="H25" s="203"/>
      <c r="I25" s="203"/>
      <c r="J25" s="203"/>
      <c r="K25" s="203"/>
      <c r="L25" s="158"/>
    </row>
    <row r="26" spans="2:12" ht="15.75" customHeight="1" x14ac:dyDescent="0.25">
      <c r="B26" s="31" t="s">
        <v>32</v>
      </c>
      <c r="C26" s="36" t="s">
        <v>21</v>
      </c>
      <c r="D26" s="20"/>
      <c r="E26" s="17">
        <f>IFERROR(IF(C26="Jā",G66*C55,0),"")</f>
        <v>0</v>
      </c>
      <c r="F26" s="20"/>
      <c r="G26" s="157"/>
      <c r="H26" s="203"/>
      <c r="I26" s="203"/>
      <c r="J26" s="203"/>
      <c r="K26" s="203"/>
      <c r="L26" s="158"/>
    </row>
    <row r="27" spans="2:12" ht="15.75" x14ac:dyDescent="0.25">
      <c r="B27" s="31" t="s">
        <v>173</v>
      </c>
      <c r="C27" s="36" t="s">
        <v>22</v>
      </c>
      <c r="D27" s="20"/>
      <c r="E27" s="17">
        <f>IFERROR(IF(C27="Jā",G67*C55,0),"")</f>
        <v>0</v>
      </c>
      <c r="F27" s="20"/>
      <c r="G27" s="157"/>
      <c r="H27" s="203"/>
      <c r="I27" s="203"/>
      <c r="J27" s="203"/>
      <c r="K27" s="203"/>
      <c r="L27" s="158"/>
    </row>
    <row r="28" spans="2:12" ht="15.75" x14ac:dyDescent="0.25">
      <c r="B28" s="31" t="s">
        <v>35</v>
      </c>
      <c r="C28" s="36" t="s">
        <v>22</v>
      </c>
      <c r="D28" s="20"/>
      <c r="E28" s="17">
        <f>IFERROR(IF(C28="Jā",SUM(E78:E80),0),"")</f>
        <v>0</v>
      </c>
      <c r="F28" s="20"/>
      <c r="G28" s="157"/>
      <c r="H28" s="203"/>
      <c r="I28" s="203"/>
      <c r="J28" s="203"/>
      <c r="K28" s="203"/>
      <c r="L28" s="158"/>
    </row>
    <row r="29" spans="2:12" ht="16.5" thickBot="1" x14ac:dyDescent="0.3">
      <c r="B29" s="31" t="s">
        <v>47</v>
      </c>
      <c r="C29" s="36" t="s">
        <v>22</v>
      </c>
      <c r="D29" s="35"/>
      <c r="E29" s="17">
        <f>IFERROR(IF(C29="Jā",D29*E86,0),"")</f>
        <v>0</v>
      </c>
      <c r="F29" s="20"/>
      <c r="G29" s="159"/>
      <c r="H29" s="160"/>
      <c r="I29" s="160"/>
      <c r="J29" s="160"/>
      <c r="K29" s="160"/>
      <c r="L29" s="161"/>
    </row>
    <row r="30" spans="2:12" ht="16.5" thickBot="1" x14ac:dyDescent="0.3">
      <c r="B30" s="32" t="s">
        <v>48</v>
      </c>
      <c r="C30" s="38" t="s">
        <v>22</v>
      </c>
      <c r="D30" s="37"/>
      <c r="E30" s="19">
        <f>IFERROR(IF(C30="Jā",D30*C87,0),"")</f>
        <v>0</v>
      </c>
      <c r="F30" s="20"/>
      <c r="G30" s="20"/>
      <c r="H30" s="20"/>
      <c r="I30" s="20"/>
      <c r="J30" s="20"/>
      <c r="K30" s="20"/>
    </row>
    <row r="31" spans="2:12" ht="15.75" x14ac:dyDescent="0.25">
      <c r="B31" s="142" t="s">
        <v>199</v>
      </c>
      <c r="C31" s="142"/>
      <c r="D31" s="142"/>
      <c r="E31" s="66">
        <f>SUM(E25:E30)</f>
        <v>0</v>
      </c>
      <c r="F31" s="20"/>
      <c r="G31" s="20"/>
      <c r="H31" s="20"/>
      <c r="I31" s="20"/>
      <c r="J31" s="20"/>
      <c r="K31" s="20"/>
    </row>
    <row r="32" spans="2:12" ht="15.75" x14ac:dyDescent="0.25">
      <c r="B32" s="20"/>
      <c r="C32" s="20"/>
      <c r="D32" s="20"/>
      <c r="E32" s="20"/>
      <c r="F32" s="20"/>
      <c r="G32" s="20"/>
      <c r="H32" s="20"/>
      <c r="I32" s="20"/>
      <c r="J32" s="20"/>
      <c r="K32" s="20"/>
    </row>
    <row r="33" spans="2:11" ht="16.5" thickBot="1" x14ac:dyDescent="0.3">
      <c r="B33" s="20"/>
      <c r="C33" s="20"/>
      <c r="D33" s="20"/>
      <c r="E33" s="20"/>
      <c r="F33" s="20"/>
      <c r="G33" s="20"/>
      <c r="H33" s="20"/>
      <c r="I33" s="20"/>
      <c r="J33" s="20"/>
      <c r="K33" s="20"/>
    </row>
    <row r="34" spans="2:11" ht="15.6" customHeight="1" x14ac:dyDescent="0.2">
      <c r="B34" s="145" t="s">
        <v>178</v>
      </c>
      <c r="C34" s="146"/>
      <c r="D34" s="146"/>
      <c r="E34" s="147"/>
      <c r="F34" s="49"/>
      <c r="G34" s="49"/>
      <c r="H34" s="49"/>
      <c r="I34" s="49"/>
      <c r="J34" s="49"/>
      <c r="K34" s="49"/>
    </row>
    <row r="35" spans="2:11" ht="14.45" customHeight="1" x14ac:dyDescent="0.2">
      <c r="B35" s="148"/>
      <c r="C35" s="149"/>
      <c r="D35" s="149"/>
      <c r="E35" s="150"/>
      <c r="F35" s="49"/>
      <c r="G35" s="49"/>
      <c r="H35" s="49"/>
      <c r="I35" s="49"/>
      <c r="J35" s="49"/>
      <c r="K35" s="49"/>
    </row>
    <row r="36" spans="2:11" ht="20.45" customHeight="1" thickBot="1" x14ac:dyDescent="0.25">
      <c r="B36" s="151"/>
      <c r="C36" s="152"/>
      <c r="D36" s="152"/>
      <c r="E36" s="153"/>
      <c r="F36" s="49"/>
      <c r="G36" s="49"/>
      <c r="H36" s="49"/>
      <c r="I36" s="49"/>
      <c r="J36" s="49"/>
      <c r="K36" s="49"/>
    </row>
    <row r="37" spans="2:11" ht="15.75" x14ac:dyDescent="0.25">
      <c r="B37" s="20"/>
      <c r="C37" s="20"/>
      <c r="D37" s="20"/>
      <c r="E37" s="20"/>
      <c r="F37" s="20"/>
      <c r="G37" s="20"/>
      <c r="H37" s="20"/>
      <c r="I37" s="20"/>
      <c r="J37" s="20"/>
      <c r="K37" s="20"/>
    </row>
    <row r="38" spans="2:11" ht="18.75" x14ac:dyDescent="0.3">
      <c r="B38" s="30" t="s">
        <v>52</v>
      </c>
      <c r="C38" s="20"/>
      <c r="D38" s="20"/>
      <c r="E38" s="20"/>
      <c r="F38" s="20"/>
      <c r="G38" s="20"/>
      <c r="H38" s="20"/>
      <c r="I38" s="20"/>
      <c r="J38" s="20"/>
      <c r="K38" s="20"/>
    </row>
    <row r="39" spans="2:11" ht="16.5" thickBot="1" x14ac:dyDescent="0.3">
      <c r="B39" s="20"/>
      <c r="C39" s="20"/>
      <c r="D39" s="20"/>
      <c r="E39" s="20"/>
      <c r="F39" s="20"/>
      <c r="G39" s="20"/>
      <c r="H39" s="20"/>
      <c r="I39" s="20"/>
      <c r="J39" s="20"/>
      <c r="K39" s="20"/>
    </row>
    <row r="40" spans="2:11" ht="16.5" thickBot="1" x14ac:dyDescent="0.3">
      <c r="B40" s="20" t="s">
        <v>36</v>
      </c>
      <c r="C40" s="33"/>
      <c r="D40" s="20"/>
      <c r="E40" s="20"/>
      <c r="F40" s="20"/>
      <c r="G40" s="20"/>
      <c r="H40" s="20"/>
      <c r="I40" s="20"/>
      <c r="J40" s="20"/>
      <c r="K40" s="20"/>
    </row>
    <row r="41" spans="2:11" ht="16.5" thickBot="1" x14ac:dyDescent="0.3">
      <c r="B41" s="20" t="s">
        <v>37</v>
      </c>
      <c r="C41" s="33"/>
      <c r="D41" s="20"/>
      <c r="E41" s="20"/>
      <c r="F41" s="20"/>
      <c r="G41" s="20"/>
      <c r="H41" s="20"/>
      <c r="I41" s="20"/>
      <c r="J41" s="20"/>
      <c r="K41" s="20"/>
    </row>
    <row r="42" spans="2:11" ht="16.5" thickBot="1" x14ac:dyDescent="0.3">
      <c r="B42" s="20" t="s">
        <v>53</v>
      </c>
      <c r="C42" s="33"/>
      <c r="D42" s="20"/>
      <c r="E42" s="20"/>
      <c r="F42" s="20"/>
      <c r="G42" s="20"/>
      <c r="H42" s="20"/>
      <c r="I42" s="20"/>
      <c r="J42" s="20"/>
      <c r="K42" s="20"/>
    </row>
    <row r="43" spans="2:11" ht="16.5" thickBot="1" x14ac:dyDescent="0.3">
      <c r="B43" s="20" t="s">
        <v>73</v>
      </c>
      <c r="C43" s="33"/>
      <c r="D43" s="20"/>
      <c r="E43" s="20"/>
      <c r="F43" s="20"/>
      <c r="G43" s="20"/>
      <c r="H43" s="20"/>
      <c r="I43" s="20"/>
      <c r="J43" s="20"/>
      <c r="K43" s="20"/>
    </row>
    <row r="44" spans="2:11" ht="16.5" thickBot="1" x14ac:dyDescent="0.3">
      <c r="B44" s="20" t="s">
        <v>38</v>
      </c>
      <c r="C44" s="60"/>
      <c r="D44" s="20"/>
      <c r="E44" s="20"/>
      <c r="F44" s="20"/>
      <c r="G44" s="20"/>
      <c r="H44" s="20"/>
      <c r="I44" s="20"/>
      <c r="J44" s="20"/>
      <c r="K44" s="20"/>
    </row>
    <row r="45" spans="2:11" ht="16.5" thickBot="1" x14ac:dyDescent="0.3">
      <c r="B45" s="20" t="s">
        <v>179</v>
      </c>
      <c r="C45" s="33"/>
      <c r="D45" s="20" t="str">
        <f>IFERROR(VLOOKUP(C44,'datu lapa'!B:D,3,0),"")</f>
        <v/>
      </c>
      <c r="E45" s="20"/>
      <c r="F45" s="20"/>
      <c r="G45" s="20"/>
      <c r="H45" s="20"/>
      <c r="I45" s="20"/>
      <c r="J45" s="20"/>
      <c r="K45" s="20"/>
    </row>
    <row r="46" spans="2:11" ht="16.5" thickBot="1" x14ac:dyDescent="0.3">
      <c r="B46" s="20" t="s">
        <v>72</v>
      </c>
      <c r="C46" s="33"/>
      <c r="D46" s="20"/>
      <c r="E46" s="20"/>
      <c r="F46" s="20"/>
      <c r="G46" s="20"/>
      <c r="H46" s="20"/>
      <c r="I46" s="20"/>
      <c r="J46" s="20"/>
      <c r="K46" s="20"/>
    </row>
    <row r="47" spans="2:11" ht="16.5" thickBot="1" x14ac:dyDescent="0.3">
      <c r="B47" s="20" t="s">
        <v>180</v>
      </c>
      <c r="C47" s="33"/>
      <c r="D47" s="20"/>
      <c r="E47" s="20"/>
      <c r="F47" s="20"/>
      <c r="G47" s="20"/>
      <c r="H47" s="20"/>
      <c r="I47" s="20"/>
      <c r="J47" s="20"/>
      <c r="K47" s="20"/>
    </row>
    <row r="48" spans="2:11" ht="16.5" thickBot="1" x14ac:dyDescent="0.3">
      <c r="B48" s="20" t="s">
        <v>69</v>
      </c>
      <c r="C48" s="33"/>
      <c r="D48" s="20"/>
      <c r="E48" s="20"/>
      <c r="F48" s="20"/>
      <c r="G48" s="20"/>
      <c r="H48" s="20"/>
      <c r="I48" s="20"/>
      <c r="J48" s="20"/>
      <c r="K48" s="20"/>
    </row>
    <row r="49" spans="2:12" ht="16.5" thickBot="1" x14ac:dyDescent="0.3">
      <c r="B49" s="20" t="s">
        <v>55</v>
      </c>
      <c r="C49" s="33"/>
      <c r="D49" s="20"/>
      <c r="E49" s="20"/>
      <c r="F49" s="20"/>
      <c r="G49" s="20"/>
      <c r="H49" s="20"/>
      <c r="I49" s="20"/>
      <c r="J49" s="20"/>
      <c r="K49" s="20"/>
    </row>
    <row r="50" spans="2:12" ht="16.5" thickBot="1" x14ac:dyDescent="0.3">
      <c r="B50" s="20" t="s">
        <v>71</v>
      </c>
      <c r="C50" s="33"/>
      <c r="D50" s="20"/>
      <c r="E50" s="20"/>
      <c r="F50" s="20"/>
      <c r="G50" s="20"/>
      <c r="H50" s="20"/>
      <c r="I50" s="20"/>
      <c r="J50" s="20"/>
      <c r="K50" s="20"/>
    </row>
    <row r="51" spans="2:12" ht="16.5" thickBot="1" x14ac:dyDescent="0.3">
      <c r="B51" s="60" t="s">
        <v>57</v>
      </c>
      <c r="C51" s="33"/>
      <c r="D51" s="20"/>
      <c r="E51" s="20"/>
      <c r="F51" s="20"/>
      <c r="G51" s="20"/>
      <c r="H51" s="20"/>
      <c r="I51" s="20"/>
      <c r="J51" s="20"/>
      <c r="K51" s="20"/>
    </row>
    <row r="52" spans="2:12" ht="15.75" x14ac:dyDescent="0.25">
      <c r="B52" s="20"/>
      <c r="C52" s="20"/>
      <c r="D52" s="20"/>
      <c r="E52" s="20"/>
      <c r="F52" s="20"/>
      <c r="G52" s="20"/>
      <c r="H52" s="20"/>
      <c r="I52" s="20"/>
      <c r="J52" s="20"/>
      <c r="K52" s="20"/>
    </row>
    <row r="53" spans="2:12" ht="18.75" x14ac:dyDescent="0.3">
      <c r="B53" s="30" t="s">
        <v>65</v>
      </c>
      <c r="C53" s="20"/>
      <c r="D53" s="20"/>
      <c r="E53" s="20"/>
      <c r="F53" s="20"/>
      <c r="G53" s="20"/>
      <c r="H53" s="20"/>
      <c r="I53" s="20"/>
      <c r="J53" s="20"/>
      <c r="K53" s="20"/>
    </row>
    <row r="54" spans="2:12" ht="16.5" thickBot="1" x14ac:dyDescent="0.3">
      <c r="B54" s="20"/>
      <c r="C54" s="20"/>
      <c r="D54" s="20"/>
      <c r="E54" s="20"/>
      <c r="F54" s="20"/>
      <c r="G54" s="20"/>
      <c r="H54" s="20"/>
      <c r="I54" s="20"/>
      <c r="J54" s="20"/>
      <c r="K54" s="20"/>
    </row>
    <row r="55" spans="2:12" ht="16.5" thickBot="1" x14ac:dyDescent="0.3">
      <c r="B55" s="20" t="s">
        <v>66</v>
      </c>
      <c r="C55" s="33"/>
      <c r="D55" s="20"/>
      <c r="E55" s="20"/>
      <c r="F55" s="20"/>
      <c r="G55" s="20"/>
      <c r="H55" s="20"/>
      <c r="I55" s="20"/>
      <c r="J55" s="20"/>
      <c r="K55" s="20"/>
    </row>
    <row r="56" spans="2:12" ht="16.5" thickBot="1" x14ac:dyDescent="0.3">
      <c r="B56" s="20" t="s">
        <v>67</v>
      </c>
      <c r="C56" s="33"/>
      <c r="D56" s="20"/>
      <c r="E56" s="20"/>
      <c r="F56" s="20"/>
      <c r="G56" s="20"/>
      <c r="H56" s="20"/>
      <c r="I56" s="20"/>
      <c r="J56" s="20"/>
      <c r="K56" s="20"/>
    </row>
    <row r="57" spans="2:12" ht="16.5" thickBot="1" x14ac:dyDescent="0.3">
      <c r="B57" s="20" t="s">
        <v>68</v>
      </c>
      <c r="C57" s="204"/>
      <c r="D57" s="20" t="str">
        <f>IFERROR(VLOOKUP(C44,'datu lapa'!B:D,2,0),"")</f>
        <v/>
      </c>
      <c r="E57" s="20"/>
      <c r="F57" s="20"/>
      <c r="G57" s="20"/>
      <c r="H57" s="20"/>
      <c r="I57" s="20"/>
      <c r="J57" s="20"/>
      <c r="K57" s="20"/>
    </row>
    <row r="58" spans="2:12" ht="16.5" thickBot="1" x14ac:dyDescent="0.3">
      <c r="B58" s="20"/>
      <c r="C58" s="20"/>
      <c r="D58" s="20"/>
      <c r="E58" s="20"/>
      <c r="F58" s="20"/>
      <c r="G58" s="20"/>
      <c r="H58" s="20"/>
      <c r="I58" s="20"/>
      <c r="J58" s="20"/>
      <c r="K58" s="20"/>
    </row>
    <row r="59" spans="2:12" ht="15.6" customHeight="1" x14ac:dyDescent="0.2">
      <c r="B59" s="145" t="s">
        <v>175</v>
      </c>
      <c r="C59" s="146"/>
      <c r="D59" s="146"/>
      <c r="E59" s="147"/>
      <c r="F59" s="49"/>
      <c r="G59" s="49"/>
      <c r="H59" s="49"/>
      <c r="I59" s="49"/>
      <c r="J59" s="49"/>
      <c r="K59" s="49"/>
    </row>
    <row r="60" spans="2:12" ht="14.45" customHeight="1" thickBot="1" x14ac:dyDescent="0.25">
      <c r="B60" s="151"/>
      <c r="C60" s="152"/>
      <c r="D60" s="152"/>
      <c r="E60" s="153"/>
      <c r="F60" s="49"/>
      <c r="G60" s="49"/>
      <c r="H60" s="49"/>
      <c r="I60" s="49"/>
      <c r="J60" s="49"/>
      <c r="K60" s="49"/>
    </row>
    <row r="61" spans="2:12" ht="15.75" x14ac:dyDescent="0.25">
      <c r="B61" s="20"/>
      <c r="C61" s="20"/>
      <c r="D61" s="20"/>
      <c r="E61" s="20"/>
      <c r="F61" s="20"/>
      <c r="G61" s="20"/>
      <c r="H61" s="20"/>
      <c r="I61" s="20"/>
      <c r="J61" s="20"/>
      <c r="K61" s="20"/>
    </row>
    <row r="62" spans="2:12" ht="18.75" x14ac:dyDescent="0.3">
      <c r="B62" s="30" t="s">
        <v>93</v>
      </c>
      <c r="C62" s="40"/>
      <c r="D62" s="40"/>
      <c r="E62" s="34"/>
      <c r="F62" s="20"/>
      <c r="G62" s="20"/>
      <c r="H62" s="20"/>
      <c r="I62" s="20"/>
      <c r="J62" s="20"/>
      <c r="K62" s="20"/>
    </row>
    <row r="63" spans="2:12" ht="16.5" thickBot="1" x14ac:dyDescent="0.3">
      <c r="B63" s="20"/>
      <c r="C63" s="20"/>
      <c r="D63" s="20"/>
      <c r="E63" s="20"/>
      <c r="F63" s="20"/>
      <c r="G63" s="20"/>
      <c r="H63" s="20"/>
      <c r="I63" s="20"/>
      <c r="J63" s="20"/>
      <c r="K63" s="20"/>
    </row>
    <row r="64" spans="2:12" ht="63.75" thickBot="1" x14ac:dyDescent="0.3">
      <c r="B64" s="46" t="s">
        <v>74</v>
      </c>
      <c r="C64" s="47" t="s">
        <v>176</v>
      </c>
      <c r="D64" s="50" t="s">
        <v>116</v>
      </c>
      <c r="E64" s="139" t="s">
        <v>14</v>
      </c>
      <c r="F64" s="140" t="s">
        <v>177</v>
      </c>
      <c r="G64" s="51" t="s">
        <v>76</v>
      </c>
      <c r="H64" s="20"/>
      <c r="I64" s="20"/>
      <c r="J64" s="20"/>
      <c r="K64" s="20"/>
      <c r="L64" s="20"/>
    </row>
    <row r="65" spans="2:12" ht="16.5" thickBot="1" x14ac:dyDescent="0.3">
      <c r="B65" s="43">
        <v>1</v>
      </c>
      <c r="C65" s="44">
        <v>2</v>
      </c>
      <c r="D65" s="44">
        <v>3</v>
      </c>
      <c r="E65" s="52">
        <v>4</v>
      </c>
      <c r="F65" s="138">
        <v>5</v>
      </c>
      <c r="G65" s="53">
        <v>6</v>
      </c>
      <c r="H65" s="20"/>
      <c r="I65" s="20"/>
      <c r="J65" s="20"/>
      <c r="K65" s="20"/>
      <c r="L65" s="20"/>
    </row>
    <row r="66" spans="2:12" ht="15.75" x14ac:dyDescent="0.25">
      <c r="B66" s="59" t="s">
        <v>32</v>
      </c>
      <c r="C66" s="22"/>
      <c r="D66" s="132"/>
      <c r="E66" s="132"/>
      <c r="F66" s="22"/>
      <c r="G66" s="201">
        <f>(C66+(C66*D66)+E66*(C66+(C66*D66)))*F66</f>
        <v>0</v>
      </c>
      <c r="H66" s="20"/>
      <c r="I66" s="20"/>
      <c r="J66" s="20"/>
      <c r="K66" s="65"/>
      <c r="L66" s="20"/>
    </row>
    <row r="67" spans="2:12" ht="16.5" thickBot="1" x14ac:dyDescent="0.3">
      <c r="B67" s="32" t="s">
        <v>75</v>
      </c>
      <c r="C67" s="23"/>
      <c r="D67" s="133"/>
      <c r="E67" s="133"/>
      <c r="F67" s="23"/>
      <c r="G67" s="202">
        <f>(C67+(C67*D67)+E67*(C67+(C67*D67)))*F67</f>
        <v>0</v>
      </c>
      <c r="H67" s="20"/>
      <c r="I67" s="20"/>
      <c r="J67" s="20"/>
      <c r="K67" s="65"/>
      <c r="L67" s="20"/>
    </row>
    <row r="68" spans="2:12" ht="16.5" thickBot="1" x14ac:dyDescent="0.3">
      <c r="B68" s="20"/>
      <c r="C68" s="20"/>
      <c r="D68" s="20"/>
      <c r="E68" s="20"/>
      <c r="F68" s="20"/>
      <c r="G68" s="20"/>
      <c r="H68" s="20"/>
      <c r="I68" s="20"/>
      <c r="J68" s="20"/>
      <c r="K68" s="20"/>
    </row>
    <row r="69" spans="2:12" ht="15.6" customHeight="1" x14ac:dyDescent="0.2">
      <c r="B69" s="145" t="s">
        <v>112</v>
      </c>
      <c r="C69" s="146"/>
      <c r="D69" s="146"/>
      <c r="E69" s="146"/>
      <c r="F69" s="147"/>
      <c r="G69" s="49"/>
      <c r="H69" s="49"/>
      <c r="I69" s="49"/>
      <c r="J69" s="49"/>
      <c r="K69" s="49"/>
    </row>
    <row r="70" spans="2:12" ht="14.45" customHeight="1" x14ac:dyDescent="0.2">
      <c r="B70" s="148"/>
      <c r="C70" s="149"/>
      <c r="D70" s="149"/>
      <c r="E70" s="149"/>
      <c r="F70" s="150"/>
      <c r="G70" s="49"/>
      <c r="H70" s="49"/>
      <c r="I70" s="49"/>
      <c r="J70" s="49"/>
      <c r="K70" s="49"/>
    </row>
    <row r="71" spans="2:12" ht="14.45" customHeight="1" x14ac:dyDescent="0.2">
      <c r="B71" s="148"/>
      <c r="C71" s="149"/>
      <c r="D71" s="149"/>
      <c r="E71" s="149"/>
      <c r="F71" s="150"/>
      <c r="G71" s="49"/>
      <c r="H71" s="49"/>
      <c r="I71" s="49"/>
      <c r="J71" s="49"/>
      <c r="K71" s="49"/>
    </row>
    <row r="72" spans="2:12" ht="14.45" customHeight="1" thickBot="1" x14ac:dyDescent="0.25">
      <c r="B72" s="151"/>
      <c r="C72" s="152"/>
      <c r="D72" s="152"/>
      <c r="E72" s="152"/>
      <c r="F72" s="153"/>
      <c r="G72" s="49"/>
      <c r="H72" s="49"/>
      <c r="I72" s="49"/>
      <c r="J72" s="49"/>
      <c r="K72" s="49"/>
    </row>
    <row r="73" spans="2:12" ht="15.75" x14ac:dyDescent="0.25">
      <c r="B73" s="20"/>
      <c r="C73" s="20"/>
      <c r="D73" s="20"/>
      <c r="E73" s="20"/>
      <c r="F73" s="20"/>
      <c r="G73" s="20"/>
      <c r="H73" s="20"/>
      <c r="I73" s="20"/>
      <c r="J73" s="20"/>
      <c r="K73" s="20"/>
    </row>
    <row r="74" spans="2:12" ht="18.75" x14ac:dyDescent="0.3">
      <c r="B74" s="30" t="s">
        <v>94</v>
      </c>
      <c r="C74" s="40"/>
      <c r="D74" s="20"/>
      <c r="E74" s="20"/>
      <c r="F74" s="20"/>
      <c r="G74" s="20"/>
      <c r="H74" s="20"/>
      <c r="I74" s="20"/>
      <c r="J74" s="20"/>
      <c r="K74" s="20"/>
    </row>
    <row r="75" spans="2:12" ht="16.5" thickBot="1" x14ac:dyDescent="0.3">
      <c r="B75" s="20"/>
      <c r="C75" s="20"/>
      <c r="D75" s="20"/>
      <c r="E75" s="20"/>
      <c r="F75" s="20"/>
      <c r="G75" s="20"/>
      <c r="H75" s="20"/>
      <c r="I75" s="20"/>
      <c r="J75" s="20"/>
      <c r="K75" s="20"/>
    </row>
    <row r="76" spans="2:12" ht="32.25" thickBot="1" x14ac:dyDescent="0.3">
      <c r="B76" s="54" t="s">
        <v>77</v>
      </c>
      <c r="C76" s="47" t="s">
        <v>78</v>
      </c>
      <c r="D76" s="55" t="s">
        <v>79</v>
      </c>
      <c r="E76" s="50" t="s">
        <v>17</v>
      </c>
      <c r="F76" s="39" t="s">
        <v>80</v>
      </c>
      <c r="G76" s="20"/>
      <c r="H76" s="20"/>
      <c r="I76" s="20"/>
      <c r="J76" s="20"/>
      <c r="K76" s="20"/>
    </row>
    <row r="77" spans="2:12" ht="16.5" thickBot="1" x14ac:dyDescent="0.3">
      <c r="B77" s="43">
        <v>1</v>
      </c>
      <c r="C77" s="44">
        <v>2</v>
      </c>
      <c r="D77" s="44">
        <v>3</v>
      </c>
      <c r="E77" s="52">
        <v>4</v>
      </c>
      <c r="F77" s="53">
        <v>5</v>
      </c>
      <c r="G77" s="20"/>
      <c r="H77" s="20"/>
      <c r="I77" s="20"/>
      <c r="J77" s="20"/>
      <c r="K77" s="20"/>
    </row>
    <row r="78" spans="2:12" ht="15.75" x14ac:dyDescent="0.25">
      <c r="B78" s="31" t="s">
        <v>81</v>
      </c>
      <c r="C78" s="35"/>
      <c r="D78" s="35"/>
      <c r="E78" s="16">
        <f>C78*D78</f>
        <v>0</v>
      </c>
      <c r="F78" s="143" t="s">
        <v>101</v>
      </c>
      <c r="G78" s="20"/>
      <c r="H78" s="20"/>
      <c r="I78" s="20"/>
      <c r="J78" s="20"/>
      <c r="K78" s="20"/>
    </row>
    <row r="79" spans="2:12" ht="15.75" x14ac:dyDescent="0.25">
      <c r="B79" s="31" t="s">
        <v>82</v>
      </c>
      <c r="C79" s="35"/>
      <c r="D79" s="35"/>
      <c r="E79" s="16">
        <f>C79*D79</f>
        <v>0</v>
      </c>
      <c r="F79" s="143"/>
      <c r="G79" s="20"/>
      <c r="H79" s="20"/>
      <c r="I79" s="20"/>
      <c r="J79" s="20"/>
      <c r="K79" s="20"/>
    </row>
    <row r="80" spans="2:12" ht="16.5" thickBot="1" x14ac:dyDescent="0.3">
      <c r="B80" s="32" t="s">
        <v>83</v>
      </c>
      <c r="C80" s="37"/>
      <c r="D80" s="37"/>
      <c r="E80" s="18">
        <f>C80*D80</f>
        <v>0</v>
      </c>
      <c r="F80" s="144"/>
      <c r="G80" s="20"/>
      <c r="H80" s="20"/>
      <c r="I80" s="20"/>
      <c r="J80" s="20"/>
      <c r="K80" s="20"/>
    </row>
    <row r="81" spans="2:11" ht="15.75" x14ac:dyDescent="0.25">
      <c r="B81" s="20"/>
      <c r="C81" s="20"/>
      <c r="D81" s="20"/>
      <c r="E81" s="20"/>
      <c r="F81" s="20"/>
      <c r="G81" s="20"/>
      <c r="H81" s="20"/>
      <c r="I81" s="20"/>
      <c r="J81" s="20"/>
      <c r="K81" s="20"/>
    </row>
    <row r="82" spans="2:11" ht="18.75" x14ac:dyDescent="0.3">
      <c r="B82" s="30" t="s">
        <v>84</v>
      </c>
      <c r="C82" s="40"/>
      <c r="D82" s="40"/>
      <c r="E82" s="34"/>
      <c r="F82" s="34"/>
      <c r="G82" s="20"/>
      <c r="H82" s="20"/>
      <c r="I82" s="20"/>
      <c r="J82" s="20"/>
      <c r="K82" s="20"/>
    </row>
    <row r="83" spans="2:11" ht="16.5" thickBot="1" x14ac:dyDescent="0.3">
      <c r="B83" s="20"/>
      <c r="C83" s="20"/>
      <c r="D83" s="20"/>
      <c r="E83" s="20"/>
      <c r="F83" s="20"/>
      <c r="G83" s="20"/>
      <c r="H83" s="20"/>
      <c r="I83" s="20"/>
      <c r="J83" s="20"/>
      <c r="K83" s="20"/>
    </row>
    <row r="84" spans="2:11" ht="32.25" thickBot="1" x14ac:dyDescent="0.3">
      <c r="B84" s="41" t="s">
        <v>77</v>
      </c>
      <c r="C84" s="41" t="s">
        <v>113</v>
      </c>
      <c r="D84" s="41" t="s">
        <v>114</v>
      </c>
      <c r="E84" s="42" t="s">
        <v>115</v>
      </c>
      <c r="F84" s="20"/>
      <c r="G84" s="20"/>
      <c r="H84" s="20"/>
      <c r="I84" s="20"/>
      <c r="J84" s="20"/>
      <c r="K84" s="20"/>
    </row>
    <row r="85" spans="2:11" ht="16.5" thickBot="1" x14ac:dyDescent="0.3">
      <c r="B85" s="56">
        <v>1</v>
      </c>
      <c r="C85" s="57">
        <v>2</v>
      </c>
      <c r="D85" s="57">
        <v>3</v>
      </c>
      <c r="E85" s="58">
        <v>4</v>
      </c>
      <c r="F85" s="20"/>
      <c r="G85" s="20"/>
      <c r="H85" s="20"/>
      <c r="I85" s="20"/>
      <c r="J85" s="20"/>
      <c r="K85" s="20"/>
    </row>
    <row r="86" spans="2:11" ht="15.75" x14ac:dyDescent="0.25">
      <c r="B86" s="59" t="s">
        <v>85</v>
      </c>
      <c r="C86" s="22"/>
      <c r="D86" s="22"/>
      <c r="E86" s="15">
        <f>IFERROR(C86*D86,"")</f>
        <v>0</v>
      </c>
      <c r="F86" s="20"/>
      <c r="G86" s="20"/>
      <c r="H86" s="20"/>
      <c r="I86" s="20"/>
      <c r="J86" s="20"/>
      <c r="K86" s="20"/>
    </row>
    <row r="87" spans="2:11" ht="16.5" thickBot="1" x14ac:dyDescent="0.3">
      <c r="B87" s="32" t="s">
        <v>86</v>
      </c>
      <c r="C87" s="23"/>
      <c r="D87" s="23"/>
      <c r="E87" s="19">
        <f>IFERROR(C87*D87,"")</f>
        <v>0</v>
      </c>
      <c r="F87" s="20"/>
      <c r="G87" s="20"/>
      <c r="H87" s="20"/>
      <c r="I87" s="20"/>
      <c r="J87" s="20"/>
      <c r="K87" s="20"/>
    </row>
    <row r="88" spans="2:11" ht="15.75" x14ac:dyDescent="0.25">
      <c r="B88" s="20"/>
      <c r="C88" s="20"/>
      <c r="D88" s="20"/>
      <c r="E88" s="20"/>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sheetData>
  <sheetProtection algorithmName="SHA-512" hashValue="EqPma0zpBghYUd2KkVB0nJwfnrb3lBHSObyf6y3X133bRSh8Dm6BPWRiy3n0vHMs06Lw37K7zH50e8j484K9nw==" saltValue="lhw72zhzV+T5SoXjzz/UoQ==" spinCount="100000" sheet="1" formatColumns="0" formatRows="0" insertColumns="0" insertRows="0" selectLockedCells="1"/>
  <mergeCells count="9">
    <mergeCell ref="B3:K3"/>
    <mergeCell ref="B2:K2"/>
    <mergeCell ref="B31:D31"/>
    <mergeCell ref="F78:F80"/>
    <mergeCell ref="B12:K18"/>
    <mergeCell ref="B34:E36"/>
    <mergeCell ref="B59:E60"/>
    <mergeCell ref="B69:F72"/>
    <mergeCell ref="G24:L29"/>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B51</xm:sqref>
        </x14:dataValidation>
        <x14:dataValidation type="list" allowBlank="1" showInputMessage="1" showErrorMessage="1" xr:uid="{8E6FA303-4318-4F52-B9B5-A44B2BB42073}">
          <x14:formula1>
            <xm:f>'datu lapa'!$B$73:$B$77</xm:f>
          </x14:formula1>
          <xm:sqref>C44</xm:sqref>
        </x14:dataValidation>
        <x14:dataValidation type="list" allowBlank="1" showInputMessage="1" showErrorMessage="1" xr:uid="{8220120A-F416-4963-95FF-6738AE1A7766}">
          <x14:formula1>
            <xm:f>'datu lapa'!$B$63:$B$64</xm:f>
          </x14:formula1>
          <xm:sqref>C25:C30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8659-310D-4999-BD8C-6D7D3692656D}">
  <dimension ref="B2:AC89"/>
  <sheetViews>
    <sheetView workbookViewId="0">
      <selection activeCell="D53" sqref="D53:S53"/>
    </sheetView>
  </sheetViews>
  <sheetFormatPr defaultColWidth="9.140625" defaultRowHeight="15.75" x14ac:dyDescent="0.25"/>
  <cols>
    <col min="1" max="17" width="9.140625" style="68"/>
    <col min="18" max="18" width="9.140625" style="68" customWidth="1"/>
    <col min="19" max="16384" width="9.140625" style="68"/>
  </cols>
  <sheetData>
    <row r="2" spans="2:18" ht="18.75" x14ac:dyDescent="0.25">
      <c r="B2" s="168" t="s">
        <v>147</v>
      </c>
      <c r="C2" s="168"/>
      <c r="D2" s="168"/>
      <c r="E2" s="168"/>
      <c r="F2" s="168"/>
      <c r="G2" s="168"/>
      <c r="H2" s="168"/>
      <c r="I2" s="168"/>
      <c r="J2" s="168"/>
      <c r="K2" s="168"/>
      <c r="L2" s="168"/>
    </row>
    <row r="4" spans="2:18" x14ac:dyDescent="0.25">
      <c r="B4" s="74" t="s">
        <v>2</v>
      </c>
    </row>
    <row r="5" spans="2:18" x14ac:dyDescent="0.25">
      <c r="C5" s="67" t="s">
        <v>3</v>
      </c>
      <c r="D5" s="68" t="s">
        <v>6</v>
      </c>
    </row>
    <row r="6" spans="2:18" x14ac:dyDescent="0.25">
      <c r="C6" s="69" t="s">
        <v>4</v>
      </c>
      <c r="D6" s="68" t="s">
        <v>107</v>
      </c>
    </row>
    <row r="7" spans="2:18" x14ac:dyDescent="0.25">
      <c r="C7" s="70" t="s">
        <v>5</v>
      </c>
      <c r="D7" s="68" t="s">
        <v>108</v>
      </c>
    </row>
    <row r="10" spans="2:18" ht="18.75" x14ac:dyDescent="0.3">
      <c r="B10" s="71" t="s">
        <v>92</v>
      </c>
      <c r="C10" s="72"/>
      <c r="D10" s="72"/>
      <c r="E10" s="134"/>
      <c r="F10" s="134"/>
      <c r="G10" s="134"/>
      <c r="H10" s="134"/>
      <c r="I10" s="134"/>
      <c r="J10" s="134"/>
      <c r="K10" s="134"/>
    </row>
    <row r="12" spans="2:18" x14ac:dyDescent="0.25">
      <c r="B12" s="135" t="s">
        <v>16</v>
      </c>
      <c r="C12" s="135" t="s">
        <v>149</v>
      </c>
      <c r="D12" s="169" t="s">
        <v>80</v>
      </c>
      <c r="E12" s="170"/>
      <c r="F12" s="170"/>
      <c r="G12" s="170"/>
      <c r="H12" s="170"/>
      <c r="I12" s="170"/>
      <c r="J12" s="170"/>
      <c r="K12" s="170"/>
      <c r="L12" s="170"/>
      <c r="M12" s="170"/>
      <c r="N12" s="170"/>
      <c r="O12" s="170"/>
      <c r="P12" s="170"/>
      <c r="Q12" s="170"/>
      <c r="R12" s="171"/>
    </row>
    <row r="13" spans="2:18" x14ac:dyDescent="0.25">
      <c r="B13" s="136">
        <v>1</v>
      </c>
      <c r="C13" s="136"/>
      <c r="D13" s="162" t="s">
        <v>148</v>
      </c>
      <c r="E13" s="163"/>
      <c r="F13" s="163"/>
      <c r="G13" s="163"/>
      <c r="H13" s="163"/>
      <c r="I13" s="163"/>
      <c r="J13" s="163"/>
      <c r="K13" s="163"/>
      <c r="L13" s="163"/>
      <c r="M13" s="163"/>
      <c r="N13" s="163"/>
      <c r="O13" s="163"/>
      <c r="P13" s="163"/>
      <c r="Q13" s="163"/>
      <c r="R13" s="164"/>
    </row>
    <row r="14" spans="2:18" x14ac:dyDescent="0.25">
      <c r="B14" s="136">
        <v>2</v>
      </c>
      <c r="C14" s="136">
        <v>2</v>
      </c>
      <c r="D14" s="162" t="s">
        <v>181</v>
      </c>
      <c r="E14" s="163"/>
      <c r="F14" s="163"/>
      <c r="G14" s="163"/>
      <c r="H14" s="163"/>
      <c r="I14" s="163"/>
      <c r="J14" s="163"/>
      <c r="K14" s="163"/>
      <c r="L14" s="163"/>
      <c r="M14" s="163"/>
      <c r="N14" s="163"/>
      <c r="O14" s="163"/>
      <c r="P14" s="163"/>
      <c r="Q14" s="163"/>
      <c r="R14" s="164"/>
    </row>
    <row r="15" spans="2:18" x14ac:dyDescent="0.25">
      <c r="B15" s="136">
        <v>3</v>
      </c>
      <c r="C15" s="136">
        <v>3</v>
      </c>
      <c r="D15" s="162" t="s">
        <v>150</v>
      </c>
      <c r="E15" s="163"/>
      <c r="F15" s="163"/>
      <c r="G15" s="163"/>
      <c r="H15" s="163"/>
      <c r="I15" s="163"/>
      <c r="J15" s="163"/>
      <c r="K15" s="163"/>
      <c r="L15" s="163"/>
      <c r="M15" s="163"/>
      <c r="N15" s="163"/>
      <c r="O15" s="163"/>
      <c r="P15" s="163"/>
      <c r="Q15" s="163"/>
      <c r="R15" s="164"/>
    </row>
    <row r="16" spans="2:18" x14ac:dyDescent="0.25">
      <c r="B16" s="136">
        <v>4</v>
      </c>
      <c r="C16" s="136">
        <v>4</v>
      </c>
      <c r="D16" s="162" t="s">
        <v>151</v>
      </c>
      <c r="E16" s="163"/>
      <c r="F16" s="163"/>
      <c r="G16" s="163"/>
      <c r="H16" s="163"/>
      <c r="I16" s="163"/>
      <c r="J16" s="163"/>
      <c r="K16" s="163"/>
      <c r="L16" s="163"/>
      <c r="M16" s="163"/>
      <c r="N16" s="163"/>
      <c r="O16" s="163"/>
      <c r="P16" s="163"/>
      <c r="Q16" s="163"/>
      <c r="R16" s="164"/>
    </row>
    <row r="17" spans="2:29" x14ac:dyDescent="0.25">
      <c r="B17" s="136">
        <v>5</v>
      </c>
      <c r="C17" s="136"/>
      <c r="D17" s="162" t="s">
        <v>152</v>
      </c>
      <c r="E17" s="163"/>
      <c r="F17" s="163"/>
      <c r="G17" s="163"/>
      <c r="H17" s="163"/>
      <c r="I17" s="163"/>
      <c r="J17" s="163"/>
      <c r="K17" s="163"/>
      <c r="L17" s="163"/>
      <c r="M17" s="163"/>
      <c r="N17" s="163"/>
      <c r="O17" s="163"/>
      <c r="P17" s="163"/>
      <c r="Q17" s="163"/>
      <c r="R17" s="164"/>
    </row>
    <row r="19" spans="2:29" ht="18.75" x14ac:dyDescent="0.3">
      <c r="B19" s="71" t="s">
        <v>52</v>
      </c>
      <c r="C19" s="134"/>
      <c r="D19" s="134"/>
      <c r="E19" s="134"/>
      <c r="F19" s="134"/>
      <c r="G19" s="134"/>
    </row>
    <row r="21" spans="2:29" x14ac:dyDescent="0.25">
      <c r="B21" s="135" t="s">
        <v>16</v>
      </c>
      <c r="C21" s="135" t="s">
        <v>149</v>
      </c>
      <c r="D21" s="169" t="s">
        <v>80</v>
      </c>
      <c r="E21" s="170"/>
      <c r="F21" s="170"/>
      <c r="G21" s="170"/>
      <c r="H21" s="170"/>
      <c r="I21" s="170"/>
      <c r="J21" s="170"/>
      <c r="K21" s="170"/>
      <c r="L21" s="170"/>
      <c r="M21" s="170"/>
      <c r="N21" s="170"/>
      <c r="O21" s="170"/>
      <c r="P21" s="170"/>
      <c r="Q21" s="170"/>
      <c r="R21" s="171"/>
    </row>
    <row r="22" spans="2:29" x14ac:dyDescent="0.25">
      <c r="B22" s="136">
        <v>6</v>
      </c>
      <c r="C22" s="136"/>
      <c r="D22" s="162" t="s">
        <v>153</v>
      </c>
      <c r="E22" s="163"/>
      <c r="F22" s="163"/>
      <c r="G22" s="163"/>
      <c r="H22" s="163"/>
      <c r="I22" s="163"/>
      <c r="J22" s="163"/>
      <c r="K22" s="163"/>
      <c r="L22" s="163"/>
      <c r="M22" s="163"/>
      <c r="N22" s="163"/>
      <c r="O22" s="163"/>
      <c r="P22" s="163"/>
      <c r="Q22" s="163"/>
      <c r="R22" s="164"/>
    </row>
    <row r="24" spans="2:29" ht="18.75" x14ac:dyDescent="0.3">
      <c r="B24" s="71" t="s">
        <v>65</v>
      </c>
      <c r="C24" s="134"/>
      <c r="D24" s="134"/>
      <c r="E24" s="134"/>
      <c r="F24" s="134"/>
      <c r="G24" s="134"/>
    </row>
    <row r="26" spans="2:29" x14ac:dyDescent="0.25">
      <c r="B26" s="136" t="s">
        <v>16</v>
      </c>
      <c r="C26" s="136" t="s">
        <v>149</v>
      </c>
      <c r="D26" s="165" t="s">
        <v>80</v>
      </c>
      <c r="E26" s="166"/>
      <c r="F26" s="166"/>
      <c r="G26" s="166"/>
      <c r="H26" s="166"/>
      <c r="I26" s="166"/>
      <c r="J26" s="166"/>
      <c r="K26" s="166"/>
      <c r="L26" s="166"/>
      <c r="M26" s="166"/>
      <c r="N26" s="166"/>
      <c r="O26" s="166"/>
      <c r="P26" s="166"/>
      <c r="Q26" s="166"/>
      <c r="R26" s="167"/>
    </row>
    <row r="27" spans="2:29" x14ac:dyDescent="0.25">
      <c r="B27" s="136">
        <v>7</v>
      </c>
      <c r="C27" s="136"/>
      <c r="D27" s="162" t="s">
        <v>154</v>
      </c>
      <c r="E27" s="163"/>
      <c r="F27" s="163"/>
      <c r="G27" s="163"/>
      <c r="H27" s="163"/>
      <c r="I27" s="163"/>
      <c r="J27" s="163"/>
      <c r="K27" s="163"/>
      <c r="L27" s="163"/>
      <c r="M27" s="163"/>
      <c r="N27" s="163"/>
      <c r="O27" s="163"/>
      <c r="P27" s="163"/>
      <c r="Q27" s="163"/>
      <c r="R27" s="164"/>
    </row>
    <row r="28" spans="2:29" x14ac:dyDescent="0.25">
      <c r="T28" s="175" t="s">
        <v>167</v>
      </c>
      <c r="U28" s="175"/>
      <c r="V28" s="175"/>
      <c r="W28" s="175"/>
      <c r="X28" s="175"/>
      <c r="Y28" s="175"/>
      <c r="Z28" s="175"/>
      <c r="AA28" s="175"/>
      <c r="AB28" s="175"/>
      <c r="AC28" s="175"/>
    </row>
    <row r="29" spans="2:29" ht="18.75" x14ac:dyDescent="0.3">
      <c r="B29" s="71" t="s">
        <v>93</v>
      </c>
      <c r="C29" s="134"/>
      <c r="D29" s="134"/>
      <c r="E29" s="134"/>
      <c r="F29" s="134"/>
      <c r="G29" s="134"/>
      <c r="H29" s="134"/>
      <c r="I29" s="134"/>
      <c r="J29" s="134"/>
      <c r="K29" s="134"/>
      <c r="L29" s="134"/>
    </row>
    <row r="31" spans="2:29" x14ac:dyDescent="0.25">
      <c r="B31" s="135" t="s">
        <v>16</v>
      </c>
      <c r="C31" s="135" t="s">
        <v>149</v>
      </c>
      <c r="D31" s="169" t="s">
        <v>80</v>
      </c>
      <c r="E31" s="170"/>
      <c r="F31" s="170"/>
      <c r="G31" s="170"/>
      <c r="H31" s="170"/>
      <c r="I31" s="170"/>
      <c r="J31" s="170"/>
      <c r="K31" s="170"/>
      <c r="L31" s="170"/>
      <c r="M31" s="170"/>
      <c r="N31" s="170"/>
      <c r="O31" s="170"/>
      <c r="P31" s="170"/>
      <c r="Q31" s="170"/>
      <c r="R31" s="171"/>
    </row>
    <row r="32" spans="2:29" x14ac:dyDescent="0.25">
      <c r="B32" s="136">
        <v>8</v>
      </c>
      <c r="C32" s="136"/>
      <c r="D32" s="162" t="s">
        <v>157</v>
      </c>
      <c r="E32" s="163"/>
      <c r="F32" s="163"/>
      <c r="G32" s="163"/>
      <c r="H32" s="163"/>
      <c r="I32" s="163"/>
      <c r="J32" s="163"/>
      <c r="K32" s="163"/>
      <c r="L32" s="163"/>
      <c r="M32" s="163"/>
      <c r="N32" s="163"/>
      <c r="O32" s="163"/>
      <c r="P32" s="163"/>
      <c r="Q32" s="163"/>
      <c r="R32" s="164"/>
    </row>
    <row r="33" spans="2:26" x14ac:dyDescent="0.25">
      <c r="B33" s="136">
        <v>9</v>
      </c>
      <c r="C33" s="136">
        <v>2</v>
      </c>
      <c r="D33" s="162" t="s">
        <v>182</v>
      </c>
      <c r="E33" s="163"/>
      <c r="F33" s="163"/>
      <c r="G33" s="163"/>
      <c r="H33" s="163"/>
      <c r="I33" s="163"/>
      <c r="J33" s="163"/>
      <c r="K33" s="163"/>
      <c r="L33" s="163"/>
      <c r="M33" s="163"/>
      <c r="N33" s="163"/>
      <c r="O33" s="163"/>
      <c r="P33" s="163"/>
      <c r="Q33" s="163"/>
      <c r="R33" s="164"/>
    </row>
    <row r="34" spans="2:26" x14ac:dyDescent="0.25">
      <c r="B34" s="136">
        <v>10</v>
      </c>
      <c r="C34" s="136">
        <v>3</v>
      </c>
      <c r="D34" s="162" t="s">
        <v>183</v>
      </c>
      <c r="E34" s="163"/>
      <c r="F34" s="163"/>
      <c r="G34" s="163"/>
      <c r="H34" s="163"/>
      <c r="I34" s="163"/>
      <c r="J34" s="163"/>
      <c r="K34" s="163"/>
      <c r="L34" s="163"/>
      <c r="M34" s="163"/>
      <c r="N34" s="163"/>
      <c r="O34" s="163"/>
      <c r="P34" s="163"/>
      <c r="Q34" s="163"/>
      <c r="R34" s="164"/>
    </row>
    <row r="35" spans="2:26" x14ac:dyDescent="0.25">
      <c r="B35" s="136">
        <v>11</v>
      </c>
      <c r="C35" s="136">
        <v>4</v>
      </c>
      <c r="D35" s="162" t="s">
        <v>155</v>
      </c>
      <c r="E35" s="163"/>
      <c r="F35" s="163"/>
      <c r="G35" s="163"/>
      <c r="H35" s="163"/>
      <c r="I35" s="163"/>
      <c r="J35" s="163"/>
      <c r="K35" s="163"/>
      <c r="L35" s="163"/>
      <c r="M35" s="163"/>
      <c r="N35" s="163"/>
      <c r="O35" s="163"/>
      <c r="P35" s="163"/>
      <c r="Q35" s="163"/>
      <c r="R35" s="164"/>
    </row>
    <row r="36" spans="2:26" x14ac:dyDescent="0.25">
      <c r="B36" s="136">
        <v>12</v>
      </c>
      <c r="C36" s="136">
        <v>5</v>
      </c>
      <c r="D36" s="162" t="s">
        <v>156</v>
      </c>
      <c r="E36" s="163"/>
      <c r="F36" s="163"/>
      <c r="G36" s="163"/>
      <c r="H36" s="163"/>
      <c r="I36" s="163"/>
      <c r="J36" s="163"/>
      <c r="K36" s="163"/>
      <c r="L36" s="163"/>
      <c r="M36" s="163"/>
      <c r="N36" s="163"/>
      <c r="O36" s="163"/>
      <c r="P36" s="163"/>
      <c r="Q36" s="163"/>
      <c r="R36" s="164"/>
    </row>
    <row r="38" spans="2:26" ht="18.75" x14ac:dyDescent="0.3">
      <c r="B38" s="71" t="s">
        <v>94</v>
      </c>
      <c r="C38" s="134"/>
      <c r="D38" s="134"/>
      <c r="E38" s="134"/>
      <c r="F38" s="134"/>
      <c r="G38" s="134"/>
      <c r="H38" s="134"/>
      <c r="I38" s="134"/>
    </row>
    <row r="40" spans="2:26" x14ac:dyDescent="0.25">
      <c r="B40" s="135" t="s">
        <v>16</v>
      </c>
      <c r="C40" s="135" t="s">
        <v>149</v>
      </c>
      <c r="D40" s="169" t="s">
        <v>80</v>
      </c>
      <c r="E40" s="170"/>
      <c r="F40" s="170"/>
      <c r="G40" s="170"/>
      <c r="H40" s="170"/>
      <c r="I40" s="170"/>
      <c r="J40" s="170"/>
      <c r="K40" s="170"/>
      <c r="L40" s="170"/>
      <c r="M40" s="170"/>
      <c r="N40" s="170"/>
      <c r="O40" s="170"/>
      <c r="P40" s="170"/>
      <c r="Q40" s="170"/>
      <c r="R40" s="170"/>
      <c r="S40" s="171"/>
    </row>
    <row r="41" spans="2:26" x14ac:dyDescent="0.25">
      <c r="B41" s="136">
        <v>13</v>
      </c>
      <c r="C41" s="136"/>
      <c r="D41" s="162" t="s">
        <v>162</v>
      </c>
      <c r="E41" s="163"/>
      <c r="F41" s="163"/>
      <c r="G41" s="163"/>
      <c r="H41" s="163"/>
      <c r="I41" s="163"/>
      <c r="J41" s="163"/>
      <c r="K41" s="163"/>
      <c r="L41" s="163"/>
      <c r="M41" s="163"/>
      <c r="N41" s="163"/>
      <c r="O41" s="163"/>
      <c r="P41" s="163"/>
      <c r="Q41" s="163"/>
      <c r="R41" s="163"/>
      <c r="S41" s="164"/>
    </row>
    <row r="42" spans="2:26" ht="39" customHeight="1" x14ac:dyDescent="0.25">
      <c r="B42" s="136">
        <v>14</v>
      </c>
      <c r="C42" s="136">
        <v>2</v>
      </c>
      <c r="D42" s="172" t="s">
        <v>158</v>
      </c>
      <c r="E42" s="173"/>
      <c r="F42" s="173"/>
      <c r="G42" s="173"/>
      <c r="H42" s="173"/>
      <c r="I42" s="173"/>
      <c r="J42" s="173"/>
      <c r="K42" s="173"/>
      <c r="L42" s="173"/>
      <c r="M42" s="173"/>
      <c r="N42" s="173"/>
      <c r="O42" s="173"/>
      <c r="P42" s="173"/>
      <c r="Q42" s="173"/>
      <c r="R42" s="173"/>
      <c r="S42" s="174"/>
    </row>
    <row r="43" spans="2:26" x14ac:dyDescent="0.25">
      <c r="B43" s="136">
        <v>15</v>
      </c>
      <c r="C43" s="136">
        <v>3</v>
      </c>
      <c r="D43" s="162" t="s">
        <v>159</v>
      </c>
      <c r="E43" s="163"/>
      <c r="F43" s="163"/>
      <c r="G43" s="163"/>
      <c r="H43" s="163"/>
      <c r="I43" s="163"/>
      <c r="J43" s="163"/>
      <c r="K43" s="163"/>
      <c r="L43" s="163"/>
      <c r="M43" s="163"/>
      <c r="N43" s="163"/>
      <c r="O43" s="163"/>
      <c r="P43" s="163"/>
      <c r="Q43" s="163"/>
      <c r="R43" s="163"/>
      <c r="S43" s="164"/>
    </row>
    <row r="44" spans="2:26" ht="36" customHeight="1" x14ac:dyDescent="0.25">
      <c r="B44" s="136">
        <v>16</v>
      </c>
      <c r="C44" s="136"/>
      <c r="D44" s="172" t="s">
        <v>160</v>
      </c>
      <c r="E44" s="173"/>
      <c r="F44" s="173"/>
      <c r="G44" s="173"/>
      <c r="H44" s="173"/>
      <c r="I44" s="173"/>
      <c r="J44" s="173"/>
      <c r="K44" s="173"/>
      <c r="L44" s="173"/>
      <c r="M44" s="173"/>
      <c r="N44" s="173"/>
      <c r="O44" s="173"/>
      <c r="P44" s="173"/>
      <c r="Q44" s="173"/>
      <c r="R44" s="173"/>
      <c r="S44" s="174"/>
    </row>
    <row r="45" spans="2:26" x14ac:dyDescent="0.25">
      <c r="B45" s="136">
        <v>17</v>
      </c>
      <c r="C45" s="136">
        <v>4</v>
      </c>
      <c r="D45" s="162" t="s">
        <v>161</v>
      </c>
      <c r="E45" s="163"/>
      <c r="F45" s="163"/>
      <c r="G45" s="163"/>
      <c r="H45" s="163"/>
      <c r="I45" s="163"/>
      <c r="J45" s="163"/>
      <c r="K45" s="163"/>
      <c r="L45" s="163"/>
      <c r="M45" s="163"/>
      <c r="N45" s="163"/>
      <c r="O45" s="163"/>
      <c r="P45" s="163"/>
      <c r="Q45" s="163"/>
      <c r="R45" s="163"/>
      <c r="S45" s="164"/>
    </row>
    <row r="46" spans="2:26" x14ac:dyDescent="0.25">
      <c r="T46" s="175" t="s">
        <v>168</v>
      </c>
      <c r="U46" s="175"/>
      <c r="V46" s="175"/>
      <c r="W46" s="175"/>
      <c r="X46" s="175"/>
      <c r="Y46" s="175"/>
      <c r="Z46" s="175"/>
    </row>
    <row r="47" spans="2:26" ht="18.75" x14ac:dyDescent="0.3">
      <c r="B47" s="71" t="s">
        <v>84</v>
      </c>
      <c r="C47" s="134"/>
      <c r="D47" s="134"/>
      <c r="E47" s="134"/>
      <c r="F47" s="134"/>
      <c r="G47" s="134"/>
      <c r="H47" s="134"/>
      <c r="I47" s="134"/>
      <c r="J47" s="134"/>
      <c r="K47" s="134"/>
      <c r="L47" s="134"/>
      <c r="M47" s="134"/>
      <c r="N47" s="134"/>
    </row>
    <row r="49" spans="2:26" x14ac:dyDescent="0.25">
      <c r="B49" s="135" t="s">
        <v>16</v>
      </c>
      <c r="C49" s="135" t="s">
        <v>149</v>
      </c>
      <c r="D49" s="176" t="s">
        <v>80</v>
      </c>
      <c r="E49" s="176"/>
      <c r="F49" s="176"/>
      <c r="G49" s="176"/>
      <c r="H49" s="176"/>
      <c r="I49" s="176"/>
      <c r="J49" s="176"/>
      <c r="K49" s="176"/>
      <c r="L49" s="176"/>
      <c r="M49" s="176"/>
      <c r="N49" s="176"/>
      <c r="O49" s="176"/>
      <c r="P49" s="176"/>
      <c r="Q49" s="176"/>
      <c r="R49" s="176"/>
      <c r="S49" s="176"/>
    </row>
    <row r="50" spans="2:26" x14ac:dyDescent="0.25">
      <c r="B50" s="136">
        <v>18</v>
      </c>
      <c r="C50" s="136"/>
      <c r="D50" s="177" t="s">
        <v>184</v>
      </c>
      <c r="E50" s="177"/>
      <c r="F50" s="177"/>
      <c r="G50" s="177"/>
      <c r="H50" s="177"/>
      <c r="I50" s="177"/>
      <c r="J50" s="177"/>
      <c r="K50" s="177"/>
      <c r="L50" s="177"/>
      <c r="M50" s="177"/>
      <c r="N50" s="177"/>
      <c r="O50" s="177"/>
      <c r="P50" s="177"/>
      <c r="Q50" s="177"/>
      <c r="R50" s="177"/>
      <c r="S50" s="177"/>
    </row>
    <row r="51" spans="2:26" x14ac:dyDescent="0.25">
      <c r="B51" s="136">
        <v>19</v>
      </c>
      <c r="C51" s="136">
        <v>2</v>
      </c>
      <c r="D51" s="177" t="s">
        <v>185</v>
      </c>
      <c r="E51" s="177"/>
      <c r="F51" s="177"/>
      <c r="G51" s="177"/>
      <c r="H51" s="177"/>
      <c r="I51" s="177"/>
      <c r="J51" s="177"/>
      <c r="K51" s="177"/>
      <c r="L51" s="177"/>
      <c r="M51" s="177"/>
      <c r="N51" s="177"/>
      <c r="O51" s="177"/>
      <c r="P51" s="177"/>
      <c r="Q51" s="177"/>
      <c r="R51" s="177"/>
      <c r="S51" s="177"/>
    </row>
    <row r="52" spans="2:26" x14ac:dyDescent="0.25">
      <c r="B52" s="136">
        <v>20</v>
      </c>
      <c r="C52" s="136">
        <v>3</v>
      </c>
      <c r="D52" s="177" t="s">
        <v>198</v>
      </c>
      <c r="E52" s="177"/>
      <c r="F52" s="177"/>
      <c r="G52" s="177"/>
      <c r="H52" s="177"/>
      <c r="I52" s="177"/>
      <c r="J52" s="177"/>
      <c r="K52" s="177"/>
      <c r="L52" s="177"/>
      <c r="M52" s="177"/>
      <c r="N52" s="177"/>
      <c r="O52" s="177"/>
      <c r="P52" s="177"/>
      <c r="Q52" s="177"/>
      <c r="R52" s="177"/>
      <c r="S52" s="177"/>
    </row>
    <row r="53" spans="2:26" x14ac:dyDescent="0.25">
      <c r="B53" s="136">
        <v>21</v>
      </c>
      <c r="C53" s="136">
        <v>4</v>
      </c>
      <c r="D53" s="177" t="s">
        <v>163</v>
      </c>
      <c r="E53" s="177"/>
      <c r="F53" s="177"/>
      <c r="G53" s="177"/>
      <c r="H53" s="177"/>
      <c r="I53" s="177"/>
      <c r="J53" s="177"/>
      <c r="K53" s="177"/>
      <c r="L53" s="177"/>
      <c r="M53" s="177"/>
      <c r="N53" s="177"/>
      <c r="O53" s="177"/>
      <c r="P53" s="177"/>
      <c r="Q53" s="177"/>
      <c r="R53" s="177"/>
      <c r="S53" s="177"/>
    </row>
    <row r="54" spans="2:26" x14ac:dyDescent="0.25">
      <c r="T54" s="175" t="s">
        <v>169</v>
      </c>
      <c r="U54" s="175"/>
      <c r="V54" s="175"/>
      <c r="W54" s="175"/>
      <c r="X54" s="175"/>
      <c r="Y54" s="175"/>
      <c r="Z54" s="175"/>
    </row>
    <row r="67" spans="20:26" x14ac:dyDescent="0.25">
      <c r="T67" s="175" t="s">
        <v>170</v>
      </c>
      <c r="U67" s="175"/>
      <c r="V67" s="175"/>
      <c r="W67" s="175"/>
      <c r="X67" s="175"/>
      <c r="Y67" s="175"/>
      <c r="Z67" s="175"/>
    </row>
    <row r="78" spans="20:26" x14ac:dyDescent="0.25">
      <c r="T78" s="175" t="s">
        <v>171</v>
      </c>
      <c r="U78" s="175"/>
      <c r="V78" s="175"/>
      <c r="W78" s="175"/>
      <c r="X78" s="175"/>
      <c r="Y78" s="175"/>
      <c r="Z78" s="175"/>
    </row>
    <row r="89" spans="20:29" x14ac:dyDescent="0.25">
      <c r="T89" s="175" t="s">
        <v>172</v>
      </c>
      <c r="U89" s="175"/>
      <c r="V89" s="175"/>
      <c r="W89" s="175"/>
      <c r="X89" s="175"/>
      <c r="Y89" s="175"/>
      <c r="Z89" s="175"/>
      <c r="AA89" s="175"/>
      <c r="AB89" s="175"/>
      <c r="AC89" s="175"/>
    </row>
  </sheetData>
  <sheetProtection algorithmName="SHA-512" hashValue="PIBI7aGJjLXodBf7Fh2KMJTsz1lffnTvFReKRz9MrBn6kjsloMR9y2tdg27IHxY7gh75CUHMmLrWHIqksY32Ug==" saltValue="eOVYeufR3Ee+DSOsPwT/xQ==" spinCount="100000" sheet="1" selectLockedCells="1"/>
  <mergeCells count="34">
    <mergeCell ref="T46:Z46"/>
    <mergeCell ref="T54:Z54"/>
    <mergeCell ref="T67:Z67"/>
    <mergeCell ref="T78:Z78"/>
    <mergeCell ref="T28:AC28"/>
    <mergeCell ref="T89:AC89"/>
    <mergeCell ref="D49:S49"/>
    <mergeCell ref="D50:S50"/>
    <mergeCell ref="D51:S51"/>
    <mergeCell ref="D52:S52"/>
    <mergeCell ref="D53:S53"/>
    <mergeCell ref="D45:S45"/>
    <mergeCell ref="D40:S40"/>
    <mergeCell ref="D31:R31"/>
    <mergeCell ref="D32:R32"/>
    <mergeCell ref="D33:R33"/>
    <mergeCell ref="D35:R35"/>
    <mergeCell ref="D34:R34"/>
    <mergeCell ref="D41:S41"/>
    <mergeCell ref="D36:R36"/>
    <mergeCell ref="D42:S42"/>
    <mergeCell ref="D43:S43"/>
    <mergeCell ref="D44:S44"/>
    <mergeCell ref="D17:R17"/>
    <mergeCell ref="D22:R22"/>
    <mergeCell ref="D26:R26"/>
    <mergeCell ref="D27:R27"/>
    <mergeCell ref="B2:L2"/>
    <mergeCell ref="D12:R12"/>
    <mergeCell ref="D13:R13"/>
    <mergeCell ref="D14:R14"/>
    <mergeCell ref="D15:R15"/>
    <mergeCell ref="D16:R16"/>
    <mergeCell ref="D21:R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5B13D-92A7-4D82-9096-6BF5C0BC5ED8}">
  <dimension ref="C1:K43"/>
  <sheetViews>
    <sheetView topLeftCell="B1" zoomScale="95" zoomScaleNormal="95" workbookViewId="0">
      <selection activeCell="D47" sqref="D47"/>
    </sheetView>
  </sheetViews>
  <sheetFormatPr defaultColWidth="9.140625" defaultRowHeight="15.75" x14ac:dyDescent="0.25"/>
  <cols>
    <col min="1" max="2" width="9.140625" style="73"/>
    <col min="3" max="3" width="3.28515625" style="73" customWidth="1"/>
    <col min="4" max="4" width="75" style="73" bestFit="1" customWidth="1"/>
    <col min="5" max="6" width="7.42578125" style="73" bestFit="1" customWidth="1"/>
    <col min="7" max="7" width="35.42578125" style="73" customWidth="1"/>
    <col min="8" max="8" width="10.42578125" style="73" bestFit="1" customWidth="1"/>
    <col min="9" max="9" width="36.7109375" style="73" customWidth="1"/>
    <col min="10" max="10" width="9.85546875" style="73" customWidth="1"/>
    <col min="11" max="11" width="36.7109375" style="73" bestFit="1" customWidth="1"/>
    <col min="12" max="16384" width="9.140625" style="73"/>
  </cols>
  <sheetData>
    <row r="1" spans="3:11" ht="16.5" thickBot="1" x14ac:dyDescent="0.3"/>
    <row r="2" spans="3:11" ht="16.5" thickBot="1" x14ac:dyDescent="0.3">
      <c r="D2" s="192" t="s">
        <v>118</v>
      </c>
      <c r="E2" s="193"/>
      <c r="F2" s="75" t="s">
        <v>119</v>
      </c>
    </row>
    <row r="3" spans="3:11" x14ac:dyDescent="0.25">
      <c r="D3" s="76" t="s">
        <v>120</v>
      </c>
      <c r="E3" s="77"/>
      <c r="F3" s="78">
        <f>J18</f>
        <v>16.853200000000001</v>
      </c>
    </row>
    <row r="4" spans="3:11" x14ac:dyDescent="0.25">
      <c r="D4" s="76" t="s">
        <v>121</v>
      </c>
      <c r="E4" s="77"/>
      <c r="F4" s="78">
        <f>J26</f>
        <v>18</v>
      </c>
    </row>
    <row r="5" spans="3:11" x14ac:dyDescent="0.25">
      <c r="D5" s="76" t="s">
        <v>122</v>
      </c>
      <c r="E5" s="77"/>
      <c r="F5" s="78">
        <f>J27</f>
        <v>16.853200000000001</v>
      </c>
    </row>
    <row r="6" spans="3:11" x14ac:dyDescent="0.25">
      <c r="D6" s="76" t="s">
        <v>123</v>
      </c>
      <c r="E6" s="77"/>
      <c r="F6" s="78">
        <f>J34</f>
        <v>67.575807272727275</v>
      </c>
    </row>
    <row r="7" spans="3:11" ht="16.5" thickBot="1" x14ac:dyDescent="0.3">
      <c r="D7" s="79" t="s">
        <v>124</v>
      </c>
      <c r="E7" s="80"/>
      <c r="F7" s="81">
        <f>J43</f>
        <v>16</v>
      </c>
    </row>
    <row r="9" spans="3:11" x14ac:dyDescent="0.25">
      <c r="D9" s="82"/>
      <c r="E9" s="77"/>
      <c r="F9" s="77"/>
    </row>
    <row r="13" spans="3:11" x14ac:dyDescent="0.25">
      <c r="D13" s="83" t="s">
        <v>186</v>
      </c>
      <c r="E13" s="77"/>
      <c r="F13" s="77"/>
    </row>
    <row r="14" spans="3:11" x14ac:dyDescent="0.25">
      <c r="D14" s="84" t="s">
        <v>125</v>
      </c>
      <c r="E14" s="85" t="s">
        <v>126</v>
      </c>
      <c r="F14" s="85">
        <v>251</v>
      </c>
    </row>
    <row r="15" spans="3:11" x14ac:dyDescent="0.25">
      <c r="C15" s="77"/>
      <c r="D15" s="84" t="s">
        <v>127</v>
      </c>
      <c r="E15" s="85" t="s">
        <v>100</v>
      </c>
      <c r="F15" s="85">
        <v>8</v>
      </c>
      <c r="G15" s="77"/>
      <c r="H15" s="77"/>
      <c r="I15" s="77"/>
      <c r="J15" s="77"/>
      <c r="K15" s="77"/>
    </row>
    <row r="16" spans="3:11" ht="16.5" thickBot="1" x14ac:dyDescent="0.3">
      <c r="C16" s="77"/>
      <c r="D16" s="84" t="s">
        <v>14</v>
      </c>
      <c r="E16" s="85" t="s">
        <v>128</v>
      </c>
      <c r="F16" s="86">
        <f>1/11</f>
        <v>9.0909090909090912E-2</v>
      </c>
      <c r="G16" s="77"/>
      <c r="H16" s="77"/>
      <c r="I16" s="87"/>
      <c r="J16" s="77"/>
      <c r="K16" s="77"/>
    </row>
    <row r="17" spans="3:11" s="89" customFormat="1" ht="32.25" thickBot="1" x14ac:dyDescent="0.3">
      <c r="C17" s="118" t="s">
        <v>165</v>
      </c>
      <c r="D17" s="189" t="s">
        <v>12</v>
      </c>
      <c r="E17" s="190"/>
      <c r="F17" s="191"/>
      <c r="G17" s="119" t="s">
        <v>166</v>
      </c>
      <c r="H17" s="119" t="s">
        <v>13</v>
      </c>
      <c r="I17" s="119" t="s">
        <v>80</v>
      </c>
      <c r="J17" s="120" t="s">
        <v>17</v>
      </c>
      <c r="K17" s="88"/>
    </row>
    <row r="18" spans="3:11" ht="33" customHeight="1" x14ac:dyDescent="0.25">
      <c r="C18" s="181">
        <v>1</v>
      </c>
      <c r="D18" s="197" t="s">
        <v>187</v>
      </c>
      <c r="E18" s="197"/>
      <c r="F18" s="197"/>
      <c r="G18" s="116" t="s">
        <v>129</v>
      </c>
      <c r="H18" s="117">
        <v>1.6240000000000001</v>
      </c>
      <c r="I18" s="115" t="s">
        <v>130</v>
      </c>
      <c r="J18" s="183">
        <f>'TRIK Piemērs 1'!E33</f>
        <v>16.853200000000001</v>
      </c>
      <c r="K18" s="77"/>
    </row>
    <row r="19" spans="3:11" x14ac:dyDescent="0.25">
      <c r="C19" s="181"/>
      <c r="D19" s="198"/>
      <c r="E19" s="198"/>
      <c r="F19" s="198"/>
      <c r="G19" s="90" t="s">
        <v>131</v>
      </c>
      <c r="H19" s="91">
        <v>10</v>
      </c>
      <c r="I19" s="90" t="s">
        <v>132</v>
      </c>
      <c r="J19" s="183"/>
      <c r="K19" s="77"/>
    </row>
    <row r="20" spans="3:11" x14ac:dyDescent="0.25">
      <c r="C20" s="181"/>
      <c r="D20" s="198"/>
      <c r="E20" s="198"/>
      <c r="F20" s="198"/>
      <c r="G20" s="92" t="s">
        <v>133</v>
      </c>
      <c r="H20" s="91">
        <v>70</v>
      </c>
      <c r="I20" s="90" t="s">
        <v>132</v>
      </c>
      <c r="J20" s="183"/>
      <c r="K20" s="77"/>
    </row>
    <row r="21" spans="3:11" x14ac:dyDescent="0.25">
      <c r="C21" s="181"/>
      <c r="D21" s="198"/>
      <c r="E21" s="198"/>
      <c r="F21" s="198"/>
      <c r="G21" s="92" t="s">
        <v>195</v>
      </c>
      <c r="H21" s="93">
        <v>22000</v>
      </c>
      <c r="I21" s="90" t="s">
        <v>132</v>
      </c>
      <c r="J21" s="183"/>
      <c r="K21" s="94"/>
    </row>
    <row r="22" spans="3:11" ht="31.5" x14ac:dyDescent="0.25">
      <c r="C22" s="181"/>
      <c r="D22" s="198"/>
      <c r="E22" s="198"/>
      <c r="F22" s="198"/>
      <c r="G22" s="90" t="s">
        <v>164</v>
      </c>
      <c r="H22" s="91">
        <v>10</v>
      </c>
      <c r="I22" s="90" t="s">
        <v>192</v>
      </c>
      <c r="J22" s="183"/>
      <c r="K22" s="77"/>
    </row>
    <row r="23" spans="3:11" ht="47.25" x14ac:dyDescent="0.25">
      <c r="C23" s="181"/>
      <c r="D23" s="198"/>
      <c r="E23" s="198"/>
      <c r="F23" s="198"/>
      <c r="G23" s="90" t="s">
        <v>141</v>
      </c>
      <c r="H23" s="95">
        <f>'TRIK Piemērs 1'!C47+'TRIK Piemērs 1'!C48+'TRIK Piemērs 1'!C49</f>
        <v>1180</v>
      </c>
      <c r="I23" s="90"/>
      <c r="J23" s="183"/>
      <c r="K23" s="77"/>
    </row>
    <row r="24" spans="3:11" ht="31.5" x14ac:dyDescent="0.25">
      <c r="C24" s="181"/>
      <c r="D24" s="198"/>
      <c r="E24" s="198"/>
      <c r="F24" s="198"/>
      <c r="G24" s="92" t="s">
        <v>191</v>
      </c>
      <c r="H24" s="96">
        <v>1.5</v>
      </c>
      <c r="I24" s="90" t="s">
        <v>193</v>
      </c>
      <c r="J24" s="183"/>
      <c r="K24" s="77"/>
    </row>
    <row r="25" spans="3:11" x14ac:dyDescent="0.25">
      <c r="C25" s="182"/>
      <c r="D25" s="198"/>
      <c r="E25" s="198"/>
      <c r="F25" s="198"/>
      <c r="G25" s="92" t="s">
        <v>134</v>
      </c>
      <c r="H25" s="97">
        <v>0.2359</v>
      </c>
      <c r="I25" s="98"/>
      <c r="J25" s="184"/>
      <c r="K25" s="77"/>
    </row>
    <row r="26" spans="3:11" ht="45" customHeight="1" x14ac:dyDescent="0.25">
      <c r="C26" s="121">
        <v>2</v>
      </c>
      <c r="D26" s="199" t="s">
        <v>135</v>
      </c>
      <c r="E26" s="199"/>
      <c r="F26" s="199"/>
      <c r="G26" s="99"/>
      <c r="H26" s="100"/>
      <c r="I26" s="101" t="s">
        <v>136</v>
      </c>
      <c r="J26" s="122">
        <f>'TRIK Piemērs 2'!E33</f>
        <v>18</v>
      </c>
      <c r="K26" s="77"/>
    </row>
    <row r="27" spans="3:11" ht="35.450000000000003" customHeight="1" x14ac:dyDescent="0.25">
      <c r="C27" s="194">
        <v>3</v>
      </c>
      <c r="D27" s="200" t="s">
        <v>188</v>
      </c>
      <c r="E27" s="200"/>
      <c r="F27" s="200"/>
      <c r="G27" s="102" t="s">
        <v>137</v>
      </c>
      <c r="H27" s="103">
        <v>1.6240000000000001</v>
      </c>
      <c r="I27" s="102" t="s">
        <v>130</v>
      </c>
      <c r="J27" s="178">
        <f>'TRIK Piemērs 3'!E33</f>
        <v>16.853200000000001</v>
      </c>
      <c r="K27" s="77"/>
    </row>
    <row r="28" spans="3:11" x14ac:dyDescent="0.25">
      <c r="C28" s="195"/>
      <c r="D28" s="200"/>
      <c r="E28" s="200"/>
      <c r="F28" s="200"/>
      <c r="G28" s="102" t="s">
        <v>131</v>
      </c>
      <c r="H28" s="103">
        <v>10</v>
      </c>
      <c r="I28" s="102" t="s">
        <v>132</v>
      </c>
      <c r="J28" s="179"/>
      <c r="K28" s="77"/>
    </row>
    <row r="29" spans="3:11" x14ac:dyDescent="0.25">
      <c r="C29" s="195"/>
      <c r="D29" s="200"/>
      <c r="E29" s="200"/>
      <c r="F29" s="200"/>
      <c r="G29" s="104" t="s">
        <v>133</v>
      </c>
      <c r="H29" s="103">
        <v>70</v>
      </c>
      <c r="I29" s="102" t="s">
        <v>132</v>
      </c>
      <c r="J29" s="179"/>
      <c r="K29" s="94"/>
    </row>
    <row r="30" spans="3:11" x14ac:dyDescent="0.25">
      <c r="C30" s="195"/>
      <c r="D30" s="200"/>
      <c r="E30" s="200"/>
      <c r="F30" s="200"/>
      <c r="G30" s="104" t="s">
        <v>195</v>
      </c>
      <c r="H30" s="105">
        <v>22000</v>
      </c>
      <c r="I30" s="102" t="s">
        <v>132</v>
      </c>
      <c r="J30" s="179"/>
      <c r="K30" s="77"/>
    </row>
    <row r="31" spans="3:11" ht="31.5" x14ac:dyDescent="0.25">
      <c r="C31" s="195"/>
      <c r="D31" s="200"/>
      <c r="E31" s="200"/>
      <c r="F31" s="200"/>
      <c r="G31" s="102" t="s">
        <v>164</v>
      </c>
      <c r="H31" s="103">
        <v>10</v>
      </c>
      <c r="I31" s="102" t="s">
        <v>138</v>
      </c>
      <c r="J31" s="179"/>
      <c r="K31" s="77"/>
    </row>
    <row r="32" spans="3:11" ht="47.25" x14ac:dyDescent="0.25">
      <c r="C32" s="195"/>
      <c r="D32" s="200"/>
      <c r="E32" s="200"/>
      <c r="F32" s="200"/>
      <c r="G32" s="102" t="s">
        <v>141</v>
      </c>
      <c r="H32" s="106">
        <f>'TRIK Piemērs 3'!C47+'TRIK Piemērs 3'!C48+'TRIK Piemērs 3'!C49</f>
        <v>1180</v>
      </c>
      <c r="I32" s="102"/>
      <c r="J32" s="179"/>
      <c r="K32" s="77"/>
    </row>
    <row r="33" spans="3:11" ht="31.5" x14ac:dyDescent="0.25">
      <c r="C33" s="196"/>
      <c r="D33" s="200"/>
      <c r="E33" s="200"/>
      <c r="F33" s="200"/>
      <c r="G33" s="104" t="s">
        <v>191</v>
      </c>
      <c r="H33" s="107">
        <v>1.5</v>
      </c>
      <c r="I33" s="102" t="s">
        <v>194</v>
      </c>
      <c r="J33" s="180"/>
      <c r="K33" s="77"/>
    </row>
    <row r="34" spans="3:11" ht="36" customHeight="1" x14ac:dyDescent="0.25">
      <c r="C34" s="185">
        <v>4</v>
      </c>
      <c r="D34" s="187" t="s">
        <v>197</v>
      </c>
      <c r="E34" s="187"/>
      <c r="F34" s="187"/>
      <c r="G34" s="108" t="s">
        <v>137</v>
      </c>
      <c r="H34" s="109">
        <v>1.6240000000000001</v>
      </c>
      <c r="I34" s="108" t="s">
        <v>130</v>
      </c>
      <c r="J34" s="186">
        <f>'TRIK Piemērs 4'!E33</f>
        <v>67.575807272727275</v>
      </c>
    </row>
    <row r="35" spans="3:11" x14ac:dyDescent="0.25">
      <c r="C35" s="185"/>
      <c r="D35" s="187"/>
      <c r="E35" s="187"/>
      <c r="F35" s="187"/>
      <c r="G35" s="108" t="s">
        <v>131</v>
      </c>
      <c r="H35" s="109">
        <v>12</v>
      </c>
      <c r="I35" s="108" t="s">
        <v>132</v>
      </c>
      <c r="J35" s="186"/>
    </row>
    <row r="36" spans="3:11" x14ac:dyDescent="0.25">
      <c r="C36" s="185"/>
      <c r="D36" s="187"/>
      <c r="E36" s="187"/>
      <c r="F36" s="187"/>
      <c r="G36" s="110" t="s">
        <v>133</v>
      </c>
      <c r="H36" s="109">
        <v>70</v>
      </c>
      <c r="I36" s="108" t="s">
        <v>132</v>
      </c>
      <c r="J36" s="186"/>
    </row>
    <row r="37" spans="3:11" x14ac:dyDescent="0.25">
      <c r="C37" s="185"/>
      <c r="D37" s="187"/>
      <c r="E37" s="187"/>
      <c r="F37" s="187"/>
      <c r="G37" s="110" t="s">
        <v>195</v>
      </c>
      <c r="H37" s="111">
        <v>40000</v>
      </c>
      <c r="I37" s="108" t="s">
        <v>132</v>
      </c>
      <c r="J37" s="186"/>
    </row>
    <row r="38" spans="3:11" ht="31.5" x14ac:dyDescent="0.25">
      <c r="C38" s="185"/>
      <c r="D38" s="187"/>
      <c r="E38" s="187"/>
      <c r="F38" s="187"/>
      <c r="G38" s="108" t="s">
        <v>164</v>
      </c>
      <c r="H38" s="109">
        <v>10</v>
      </c>
      <c r="I38" s="108" t="s">
        <v>139</v>
      </c>
      <c r="J38" s="186"/>
    </row>
    <row r="39" spans="3:11" ht="31.5" x14ac:dyDescent="0.25">
      <c r="C39" s="185"/>
      <c r="D39" s="187"/>
      <c r="E39" s="187"/>
      <c r="F39" s="187"/>
      <c r="G39" s="108" t="s">
        <v>140</v>
      </c>
      <c r="H39" s="112">
        <f>'TRIK Piemērs 4'!C67</f>
        <v>5.7</v>
      </c>
      <c r="I39" s="108"/>
      <c r="J39" s="186"/>
    </row>
    <row r="40" spans="3:11" x14ac:dyDescent="0.25">
      <c r="C40" s="185"/>
      <c r="D40" s="187"/>
      <c r="E40" s="187"/>
      <c r="F40" s="187"/>
      <c r="G40" s="108" t="s">
        <v>190</v>
      </c>
      <c r="H40" s="112">
        <v>3</v>
      </c>
      <c r="I40" s="108"/>
      <c r="J40" s="186"/>
    </row>
    <row r="41" spans="3:11" x14ac:dyDescent="0.25">
      <c r="C41" s="185"/>
      <c r="D41" s="187"/>
      <c r="E41" s="187"/>
      <c r="F41" s="187"/>
      <c r="G41" s="108" t="s">
        <v>134</v>
      </c>
      <c r="H41" s="113">
        <v>0.2359</v>
      </c>
      <c r="I41" s="108"/>
      <c r="J41" s="186"/>
    </row>
    <row r="42" spans="3:11" ht="57" customHeight="1" x14ac:dyDescent="0.25">
      <c r="C42" s="185"/>
      <c r="D42" s="187"/>
      <c r="E42" s="187"/>
      <c r="F42" s="187"/>
      <c r="G42" s="108" t="s">
        <v>141</v>
      </c>
      <c r="H42" s="114">
        <f>'TRIK Piemērs 4'!C47+'TRIK Piemērs 4'!C48+'TRIK Piemērs 4'!C49</f>
        <v>1250</v>
      </c>
      <c r="I42" s="108"/>
      <c r="J42" s="186"/>
    </row>
    <row r="43" spans="3:11" ht="50.25" customHeight="1" thickBot="1" x14ac:dyDescent="0.3">
      <c r="C43" s="123">
        <v>5</v>
      </c>
      <c r="D43" s="188" t="s">
        <v>196</v>
      </c>
      <c r="E43" s="188"/>
      <c r="F43" s="188"/>
      <c r="G43" s="124"/>
      <c r="H43" s="125"/>
      <c r="I43" s="124" t="s">
        <v>189</v>
      </c>
      <c r="J43" s="126">
        <f>'TRIK Piemērs 5'!E33</f>
        <v>16</v>
      </c>
    </row>
  </sheetData>
  <sheetProtection algorithmName="SHA-512" hashValue="xisYH78D+/eDngUpfluN/TVKHo0jnGovR/kP3VAf/U5K9n2Gi2M9otnkU3O92ChaKwdy5Tf91BHQhTKDHB2dAA==" saltValue="a4j/8nHXcATvfiiAtSkgXg==" spinCount="100000" sheet="1" formatColumns="0" formatRows="0" insertColumns="0" insertRows="0"/>
  <mergeCells count="13">
    <mergeCell ref="D43:F43"/>
    <mergeCell ref="D17:F17"/>
    <mergeCell ref="D2:E2"/>
    <mergeCell ref="C27:C33"/>
    <mergeCell ref="D18:F25"/>
    <mergeCell ref="D26:F26"/>
    <mergeCell ref="D27:F33"/>
    <mergeCell ref="J27:J33"/>
    <mergeCell ref="C18:C25"/>
    <mergeCell ref="J18:J25"/>
    <mergeCell ref="C34:C42"/>
    <mergeCell ref="J34:J42"/>
    <mergeCell ref="D34:F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87A6-E6E0-479A-BDA0-F0A923E7029F}">
  <sheetPr>
    <tabColor rgb="FFCCFFFF"/>
  </sheetPr>
  <dimension ref="B2:M91"/>
  <sheetViews>
    <sheetView workbookViewId="0">
      <selection activeCell="A4" sqref="A4"/>
    </sheetView>
  </sheetViews>
  <sheetFormatPr defaultColWidth="9.140625" defaultRowHeight="12.75" x14ac:dyDescent="0.2"/>
  <cols>
    <col min="1" max="1" width="9.140625" style="24"/>
    <col min="2" max="2" width="66.7109375" style="24" customWidth="1"/>
    <col min="3" max="3" width="14.28515625" style="24" customWidth="1"/>
    <col min="4" max="4" width="12.85546875" style="24" customWidth="1"/>
    <col min="5" max="5" width="13.140625" style="24" customWidth="1"/>
    <col min="6" max="6" width="13.85546875" style="24" customWidth="1"/>
    <col min="7"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1" ht="13.15" customHeight="1" x14ac:dyDescent="0.2">
      <c r="B17" s="148"/>
      <c r="C17" s="149"/>
      <c r="D17" s="149"/>
      <c r="E17" s="149"/>
      <c r="F17" s="149"/>
      <c r="G17" s="149"/>
      <c r="H17" s="149"/>
      <c r="I17" s="149"/>
      <c r="J17" s="149"/>
      <c r="K17" s="150"/>
    </row>
    <row r="18" spans="2:11" ht="13.9" customHeight="1" thickBot="1" x14ac:dyDescent="0.25">
      <c r="B18" s="151"/>
      <c r="C18" s="152"/>
      <c r="D18" s="152"/>
      <c r="E18" s="152"/>
      <c r="F18" s="152"/>
      <c r="G18" s="152"/>
      <c r="H18" s="152"/>
      <c r="I18" s="152"/>
      <c r="J18" s="152"/>
      <c r="K18" s="153"/>
    </row>
    <row r="21" spans="2:11" ht="18.75" x14ac:dyDescent="0.3">
      <c r="B21" s="30" t="s">
        <v>92</v>
      </c>
      <c r="C21" s="40"/>
      <c r="D21" s="40"/>
      <c r="E21" s="20"/>
      <c r="F21" s="20"/>
      <c r="G21" s="20"/>
      <c r="H21" s="20"/>
      <c r="I21" s="20"/>
      <c r="J21" s="20"/>
      <c r="K21" s="20"/>
    </row>
    <row r="22" spans="2:11" ht="16.5" thickBot="1" x14ac:dyDescent="0.3">
      <c r="B22" s="20"/>
      <c r="C22" s="20"/>
      <c r="D22" s="20"/>
      <c r="E22" s="20"/>
      <c r="F22" s="20"/>
      <c r="G22" s="20"/>
      <c r="H22" s="20"/>
      <c r="I22" s="20"/>
      <c r="J22" s="20"/>
      <c r="K22" s="20"/>
    </row>
    <row r="23" spans="2:11" ht="32.25" thickBot="1" x14ac:dyDescent="0.3">
      <c r="B23" s="46" t="s">
        <v>42</v>
      </c>
      <c r="C23" s="47" t="s">
        <v>43</v>
      </c>
      <c r="D23" s="47" t="s">
        <v>44</v>
      </c>
      <c r="E23" s="48" t="s">
        <v>17</v>
      </c>
      <c r="F23" s="20"/>
      <c r="G23" s="20"/>
      <c r="H23" s="20"/>
      <c r="I23" s="20"/>
      <c r="J23" s="20"/>
      <c r="K23" s="20"/>
    </row>
    <row r="24" spans="2:11" ht="16.5" thickBot="1" x14ac:dyDescent="0.3">
      <c r="B24" s="43">
        <v>1</v>
      </c>
      <c r="C24" s="44">
        <v>2</v>
      </c>
      <c r="D24" s="44">
        <v>3</v>
      </c>
      <c r="E24" s="45">
        <v>4</v>
      </c>
      <c r="F24" s="20"/>
      <c r="G24" s="20"/>
      <c r="H24" s="20"/>
      <c r="I24" s="20"/>
      <c r="J24" s="20"/>
      <c r="K24" s="20"/>
    </row>
    <row r="25" spans="2:11" ht="15.75" x14ac:dyDescent="0.25">
      <c r="B25" s="31" t="s">
        <v>45</v>
      </c>
      <c r="C25" s="28" t="s">
        <v>21</v>
      </c>
      <c r="D25" s="27">
        <v>1</v>
      </c>
      <c r="E25" s="17">
        <f>IFERROR(IF(C25="Jā",((C58*C46/100)+(IF(B52="Automašīnas iegādes vērtība, EUR",C52/C51,C52*C50*12/C51))+((C47+C48+C49)*C50/C51))*C57,0),"")</f>
        <v>16.853200000000001</v>
      </c>
      <c r="F25" s="20"/>
      <c r="G25" s="20"/>
      <c r="H25" s="20"/>
      <c r="I25" s="20"/>
      <c r="J25" s="20"/>
      <c r="K25" s="20"/>
    </row>
    <row r="26" spans="2:11" ht="15.75" x14ac:dyDescent="0.25">
      <c r="B26" s="31" t="s">
        <v>32</v>
      </c>
      <c r="C26" s="28" t="s">
        <v>22</v>
      </c>
      <c r="D26" s="27"/>
      <c r="E26" s="17">
        <f>IFERROR(IF(C26="Jā",D26*F67*C56,0),"")</f>
        <v>0</v>
      </c>
      <c r="F26" s="20"/>
      <c r="G26" s="20"/>
      <c r="H26" s="20"/>
      <c r="I26" s="20"/>
      <c r="J26" s="20"/>
      <c r="K26" s="20"/>
    </row>
    <row r="27" spans="2:11" ht="15.75" x14ac:dyDescent="0.25">
      <c r="B27" s="31" t="s">
        <v>46</v>
      </c>
      <c r="C27" s="28" t="s">
        <v>22</v>
      </c>
      <c r="D27" s="27"/>
      <c r="E27" s="17">
        <f>IFERROR(IF(C27="Jā",D27*F68*C56,0),"")</f>
        <v>0</v>
      </c>
      <c r="F27" s="20"/>
      <c r="G27" s="20"/>
      <c r="H27" s="20"/>
      <c r="I27" s="20"/>
      <c r="J27" s="20"/>
      <c r="K27" s="20"/>
    </row>
    <row r="28" spans="2:11" ht="15.75" x14ac:dyDescent="0.25">
      <c r="B28" s="31" t="s">
        <v>33</v>
      </c>
      <c r="C28" s="28" t="s">
        <v>22</v>
      </c>
      <c r="D28" s="27"/>
      <c r="E28" s="17">
        <f>IFERROR(IF(C28="Jā",D28*F68*C56,0),"")</f>
        <v>0</v>
      </c>
      <c r="F28" s="20"/>
      <c r="G28" s="20"/>
      <c r="H28" s="20"/>
      <c r="I28" s="20"/>
      <c r="J28" s="20"/>
      <c r="K28" s="20"/>
    </row>
    <row r="29" spans="2:11" ht="15.75" x14ac:dyDescent="0.25">
      <c r="B29" s="31" t="s">
        <v>34</v>
      </c>
      <c r="C29" s="28" t="s">
        <v>22</v>
      </c>
      <c r="D29" s="27"/>
      <c r="E29" s="17">
        <v>0</v>
      </c>
      <c r="F29" s="20"/>
      <c r="G29" s="20"/>
      <c r="H29" s="20"/>
      <c r="I29" s="20"/>
      <c r="J29" s="20"/>
      <c r="K29" s="20"/>
    </row>
    <row r="30" spans="2:11" ht="15.75" x14ac:dyDescent="0.25">
      <c r="B30" s="31" t="s">
        <v>35</v>
      </c>
      <c r="C30" s="28" t="s">
        <v>22</v>
      </c>
      <c r="D30" s="20"/>
      <c r="E30" s="17">
        <f>IFERROR(IF(C30="Jā",SUM(E79:E81),0),"")</f>
        <v>0</v>
      </c>
      <c r="F30" s="20"/>
      <c r="G30" s="20"/>
      <c r="H30" s="20"/>
      <c r="I30" s="20"/>
      <c r="J30" s="20"/>
      <c r="K30" s="20"/>
    </row>
    <row r="31" spans="2:11" ht="15.75" x14ac:dyDescent="0.25">
      <c r="B31" s="31" t="s">
        <v>47</v>
      </c>
      <c r="C31" s="28" t="s">
        <v>22</v>
      </c>
      <c r="D31" s="27"/>
      <c r="E31" s="17">
        <f>IFERROR(IF(C31="Jā",D31*E87,0),"")</f>
        <v>0</v>
      </c>
      <c r="F31" s="20"/>
      <c r="G31" s="20"/>
      <c r="H31" s="20"/>
      <c r="I31" s="20"/>
      <c r="J31" s="20"/>
      <c r="K31" s="20"/>
    </row>
    <row r="32" spans="2:11" ht="16.5" thickBot="1" x14ac:dyDescent="0.3">
      <c r="B32" s="32" t="s">
        <v>48</v>
      </c>
      <c r="C32" s="127" t="s">
        <v>22</v>
      </c>
      <c r="D32" s="128"/>
      <c r="E32" s="19">
        <f>IFERROR(IF(C32="Jā",D32*C88,0),"")</f>
        <v>0</v>
      </c>
      <c r="F32" s="20"/>
      <c r="G32" s="20"/>
      <c r="H32" s="20"/>
      <c r="I32" s="20"/>
      <c r="J32" s="20"/>
      <c r="K32" s="20"/>
    </row>
    <row r="33" spans="2:11" ht="15.75" x14ac:dyDescent="0.25">
      <c r="B33" s="142" t="s">
        <v>144</v>
      </c>
      <c r="C33" s="142"/>
      <c r="D33" s="142"/>
      <c r="E33" s="66">
        <f>SUM(E25:E32)</f>
        <v>16.853200000000001</v>
      </c>
      <c r="F33" s="20"/>
      <c r="G33" s="20"/>
      <c r="H33" s="20"/>
      <c r="I33" s="20"/>
      <c r="J33" s="20"/>
      <c r="K33" s="20"/>
    </row>
    <row r="34" spans="2:11" ht="16.5" thickBot="1" x14ac:dyDescent="0.3">
      <c r="B34" s="20"/>
      <c r="C34" s="20"/>
      <c r="D34" s="20"/>
      <c r="E34" s="20"/>
      <c r="F34" s="20"/>
      <c r="G34" s="20"/>
      <c r="H34" s="20"/>
      <c r="I34" s="20"/>
      <c r="J34" s="20"/>
      <c r="K34" s="20"/>
    </row>
    <row r="35" spans="2:11" ht="15.6" customHeight="1" x14ac:dyDescent="0.2">
      <c r="B35" s="145" t="s">
        <v>110</v>
      </c>
      <c r="C35" s="146"/>
      <c r="D35" s="146"/>
      <c r="E35" s="147"/>
      <c r="F35" s="49"/>
      <c r="G35" s="49"/>
      <c r="H35" s="49"/>
      <c r="I35" s="49"/>
      <c r="J35" s="49"/>
      <c r="K35" s="49"/>
    </row>
    <row r="36" spans="2:11" ht="14.45" customHeight="1" x14ac:dyDescent="0.2">
      <c r="B36" s="148"/>
      <c r="C36" s="149"/>
      <c r="D36" s="149"/>
      <c r="E36" s="150"/>
      <c r="F36" s="49"/>
      <c r="G36" s="49"/>
      <c r="H36" s="49"/>
      <c r="I36" s="49"/>
      <c r="J36" s="49"/>
      <c r="K36" s="49"/>
    </row>
    <row r="37" spans="2:11" ht="20.45" customHeight="1" thickBot="1" x14ac:dyDescent="0.25">
      <c r="B37" s="151"/>
      <c r="C37" s="152"/>
      <c r="D37" s="152"/>
      <c r="E37" s="153"/>
      <c r="F37" s="49"/>
      <c r="G37" s="49"/>
      <c r="H37" s="49"/>
      <c r="I37" s="49"/>
      <c r="J37" s="49"/>
      <c r="K37" s="49"/>
    </row>
    <row r="38" spans="2:11" ht="15.75" x14ac:dyDescent="0.25">
      <c r="B38" s="20"/>
      <c r="C38" s="20"/>
      <c r="D38" s="20"/>
      <c r="E38" s="20"/>
      <c r="F38" s="20"/>
      <c r="G38" s="20"/>
      <c r="H38" s="20"/>
      <c r="I38" s="20"/>
      <c r="J38" s="20"/>
      <c r="K38" s="20"/>
    </row>
    <row r="39" spans="2:11" ht="18.75" x14ac:dyDescent="0.3">
      <c r="B39" s="30" t="s">
        <v>52</v>
      </c>
      <c r="C39" s="20"/>
      <c r="D39" s="20"/>
      <c r="E39" s="20"/>
      <c r="F39" s="20"/>
      <c r="G39" s="20"/>
      <c r="H39" s="20"/>
      <c r="I39" s="20"/>
      <c r="J39" s="20"/>
      <c r="K39" s="20"/>
    </row>
    <row r="40" spans="2:11" ht="16.5" thickBot="1" x14ac:dyDescent="0.3">
      <c r="B40" s="20"/>
      <c r="C40" s="20"/>
      <c r="D40" s="20"/>
      <c r="E40" s="20"/>
      <c r="F40" s="20"/>
      <c r="G40" s="20"/>
      <c r="H40" s="20"/>
      <c r="I40" s="20"/>
      <c r="J40" s="20"/>
      <c r="K40" s="20"/>
    </row>
    <row r="41" spans="2:11" ht="16.5" thickBot="1" x14ac:dyDescent="0.3">
      <c r="B41" s="20" t="s">
        <v>36</v>
      </c>
      <c r="C41" s="129" t="s">
        <v>142</v>
      </c>
      <c r="D41" s="20"/>
      <c r="E41" s="20"/>
      <c r="F41" s="20"/>
      <c r="G41" s="20"/>
      <c r="H41" s="20"/>
      <c r="I41" s="20"/>
      <c r="J41" s="20"/>
      <c r="K41" s="20"/>
    </row>
    <row r="42" spans="2:11" ht="16.5" thickBot="1" x14ac:dyDescent="0.3">
      <c r="B42" s="20" t="s">
        <v>37</v>
      </c>
      <c r="C42" s="129" t="s">
        <v>143</v>
      </c>
      <c r="D42" s="20"/>
      <c r="E42" s="20"/>
      <c r="F42" s="20"/>
      <c r="G42" s="20"/>
      <c r="H42" s="20"/>
      <c r="I42" s="20"/>
      <c r="J42" s="20"/>
      <c r="K42" s="20"/>
    </row>
    <row r="43" spans="2:11" ht="16.5" thickBot="1" x14ac:dyDescent="0.3">
      <c r="B43" s="20" t="s">
        <v>53</v>
      </c>
      <c r="C43" s="129">
        <v>2018</v>
      </c>
      <c r="D43" s="20"/>
      <c r="E43" s="20"/>
      <c r="F43" s="20"/>
      <c r="G43" s="20"/>
      <c r="H43" s="20"/>
      <c r="I43" s="20"/>
      <c r="J43" s="20"/>
      <c r="K43" s="20"/>
    </row>
    <row r="44" spans="2:11" ht="16.5" thickBot="1" x14ac:dyDescent="0.3">
      <c r="B44" s="20" t="s">
        <v>73</v>
      </c>
      <c r="C44" s="129">
        <v>1.8</v>
      </c>
      <c r="D44" s="20"/>
      <c r="E44" s="20"/>
      <c r="F44" s="20"/>
      <c r="G44" s="20"/>
      <c r="H44" s="20"/>
      <c r="I44" s="20"/>
      <c r="J44" s="20"/>
      <c r="K44" s="20"/>
    </row>
    <row r="45" spans="2:11" ht="16.5" thickBot="1" x14ac:dyDescent="0.3">
      <c r="B45" s="20" t="s">
        <v>38</v>
      </c>
      <c r="C45" s="130" t="s">
        <v>59</v>
      </c>
      <c r="D45" s="20"/>
      <c r="E45" s="20"/>
      <c r="F45" s="20"/>
      <c r="G45" s="20"/>
      <c r="H45" s="20"/>
      <c r="I45" s="20"/>
      <c r="J45" s="20"/>
      <c r="K45" s="20"/>
    </row>
    <row r="46" spans="2:11" ht="16.5" thickBot="1" x14ac:dyDescent="0.3">
      <c r="B46" s="20" t="s">
        <v>54</v>
      </c>
      <c r="C46" s="129">
        <v>6.5</v>
      </c>
      <c r="D46" s="20" t="str">
        <f>IFERROR(VLOOKUP(C45,'datu lapa'!B:D,3,0),"")</f>
        <v>l / 100 km</v>
      </c>
      <c r="E46" s="20"/>
      <c r="F46" s="20"/>
      <c r="G46" s="20"/>
      <c r="H46" s="20"/>
      <c r="I46" s="20"/>
      <c r="J46" s="20"/>
      <c r="K46" s="20"/>
    </row>
    <row r="47" spans="2:11" ht="16.5" thickBot="1" x14ac:dyDescent="0.3">
      <c r="B47" s="20" t="s">
        <v>72</v>
      </c>
      <c r="C47" s="129">
        <v>150</v>
      </c>
      <c r="D47" s="20"/>
      <c r="E47" s="20"/>
      <c r="F47" s="20"/>
      <c r="G47" s="20"/>
      <c r="H47" s="20"/>
      <c r="I47" s="20"/>
      <c r="J47" s="20"/>
      <c r="K47" s="20"/>
    </row>
    <row r="48" spans="2:11" ht="16.5" thickBot="1" x14ac:dyDescent="0.3">
      <c r="B48" s="20" t="s">
        <v>70</v>
      </c>
      <c r="C48" s="129">
        <v>230</v>
      </c>
      <c r="D48" s="20"/>
      <c r="E48" s="20"/>
      <c r="F48" s="20"/>
      <c r="G48" s="20"/>
      <c r="H48" s="20"/>
      <c r="I48" s="20"/>
      <c r="J48" s="20"/>
      <c r="K48" s="20"/>
    </row>
    <row r="49" spans="2:11" ht="16.5" thickBot="1" x14ac:dyDescent="0.3">
      <c r="B49" s="20" t="s">
        <v>69</v>
      </c>
      <c r="C49" s="129">
        <v>800</v>
      </c>
      <c r="D49" s="20"/>
      <c r="E49" s="20"/>
      <c r="F49" s="20"/>
      <c r="G49" s="20"/>
      <c r="H49" s="20"/>
      <c r="I49" s="20"/>
      <c r="J49" s="20"/>
      <c r="K49" s="20"/>
    </row>
    <row r="50" spans="2:11" ht="16.5" thickBot="1" x14ac:dyDescent="0.3">
      <c r="B50" s="20" t="s">
        <v>55</v>
      </c>
      <c r="C50" s="129">
        <v>10</v>
      </c>
      <c r="D50" s="20"/>
      <c r="E50" s="20"/>
      <c r="F50" s="20"/>
      <c r="G50" s="20"/>
      <c r="H50" s="20"/>
      <c r="I50" s="20"/>
      <c r="J50" s="20"/>
      <c r="K50" s="20"/>
    </row>
    <row r="51" spans="2:11" ht="16.5" thickBot="1" x14ac:dyDescent="0.3">
      <c r="B51" s="20" t="s">
        <v>71</v>
      </c>
      <c r="C51" s="129">
        <v>250000</v>
      </c>
      <c r="D51" s="20"/>
      <c r="E51" s="20"/>
      <c r="F51" s="20"/>
      <c r="G51" s="20"/>
      <c r="H51" s="20"/>
      <c r="I51" s="20"/>
      <c r="J51" s="20"/>
      <c r="K51" s="20"/>
    </row>
    <row r="52" spans="2:11" ht="16.5" thickBot="1" x14ac:dyDescent="0.3">
      <c r="B52" s="130" t="s">
        <v>57</v>
      </c>
      <c r="C52" s="129">
        <v>22000</v>
      </c>
      <c r="D52" s="20"/>
      <c r="E52" s="20"/>
      <c r="F52" s="20"/>
      <c r="G52" s="20"/>
      <c r="H52" s="20"/>
      <c r="I52" s="20"/>
      <c r="J52" s="20"/>
      <c r="K52" s="20"/>
    </row>
    <row r="53" spans="2:11" ht="15.75" x14ac:dyDescent="0.25">
      <c r="B53" s="20"/>
      <c r="C53" s="20"/>
      <c r="D53" s="20"/>
      <c r="E53" s="20"/>
      <c r="F53" s="20"/>
      <c r="G53" s="20"/>
      <c r="H53" s="20"/>
      <c r="I53" s="20"/>
      <c r="J53" s="20"/>
      <c r="K53" s="20"/>
    </row>
    <row r="54" spans="2:11" ht="18.75" x14ac:dyDescent="0.3">
      <c r="B54" s="30" t="s">
        <v>65</v>
      </c>
      <c r="C54" s="20"/>
      <c r="D54" s="20"/>
      <c r="E54" s="20"/>
      <c r="F54" s="20"/>
      <c r="G54" s="20"/>
      <c r="H54" s="20"/>
      <c r="I54" s="20"/>
      <c r="J54" s="20"/>
      <c r="K54" s="20"/>
    </row>
    <row r="55" spans="2:11" ht="16.5" thickBot="1" x14ac:dyDescent="0.3">
      <c r="B55" s="20"/>
      <c r="C55" s="20"/>
      <c r="D55" s="20"/>
      <c r="E55" s="20"/>
      <c r="F55" s="20"/>
      <c r="G55" s="20"/>
      <c r="H55" s="20"/>
      <c r="I55" s="20"/>
      <c r="J55" s="20"/>
      <c r="K55" s="20"/>
    </row>
    <row r="56" spans="2:11" ht="16.5" thickBot="1" x14ac:dyDescent="0.3">
      <c r="B56" s="20" t="s">
        <v>66</v>
      </c>
      <c r="C56" s="129">
        <v>1.5</v>
      </c>
      <c r="D56" s="20"/>
      <c r="E56" s="20"/>
      <c r="F56" s="20"/>
      <c r="G56" s="20"/>
      <c r="H56" s="20"/>
      <c r="I56" s="20"/>
      <c r="J56" s="20"/>
      <c r="K56" s="20"/>
    </row>
    <row r="57" spans="2:11" ht="16.5" thickBot="1" x14ac:dyDescent="0.3">
      <c r="B57" s="20" t="s">
        <v>67</v>
      </c>
      <c r="C57" s="129">
        <v>70</v>
      </c>
      <c r="D57" s="20"/>
      <c r="E57" s="20"/>
      <c r="F57" s="20"/>
      <c r="G57" s="20"/>
      <c r="H57" s="20"/>
      <c r="I57" s="20"/>
      <c r="J57" s="20"/>
      <c r="K57" s="20"/>
    </row>
    <row r="58" spans="2:11" ht="16.5" thickBot="1" x14ac:dyDescent="0.3">
      <c r="B58" s="20" t="s">
        <v>68</v>
      </c>
      <c r="C58" s="129">
        <v>1.6240000000000001</v>
      </c>
      <c r="D58" s="20" t="str">
        <f>IFERROR(VLOOKUP(C45,'datu lapa'!B:D,2,0),"")</f>
        <v>EUR / l</v>
      </c>
      <c r="E58" s="20"/>
      <c r="F58" s="20"/>
      <c r="G58" s="20"/>
      <c r="H58" s="20"/>
      <c r="I58" s="20"/>
      <c r="J58" s="20"/>
      <c r="K58" s="20"/>
    </row>
    <row r="59" spans="2:11" ht="16.5" thickBot="1" x14ac:dyDescent="0.3">
      <c r="B59" s="20"/>
      <c r="C59" s="20"/>
      <c r="D59" s="20"/>
      <c r="E59" s="20"/>
      <c r="F59" s="20"/>
      <c r="G59" s="20"/>
      <c r="H59" s="20"/>
      <c r="I59" s="20"/>
      <c r="J59" s="20"/>
      <c r="K59" s="20"/>
    </row>
    <row r="60" spans="2:11" ht="15.6" customHeight="1" x14ac:dyDescent="0.2">
      <c r="B60" s="145" t="s">
        <v>111</v>
      </c>
      <c r="C60" s="146"/>
      <c r="D60" s="146"/>
      <c r="E60" s="147"/>
      <c r="F60" s="49"/>
      <c r="G60" s="49"/>
      <c r="H60" s="49"/>
      <c r="I60" s="49"/>
      <c r="J60" s="49"/>
      <c r="K60" s="49"/>
    </row>
    <row r="61" spans="2:11" ht="14.45" customHeight="1" thickBot="1" x14ac:dyDescent="0.25">
      <c r="B61" s="151"/>
      <c r="C61" s="152"/>
      <c r="D61" s="152"/>
      <c r="E61" s="153"/>
      <c r="F61" s="49"/>
      <c r="G61" s="49"/>
      <c r="H61" s="49"/>
      <c r="I61" s="49"/>
      <c r="J61" s="49"/>
      <c r="K61" s="49"/>
    </row>
    <row r="62" spans="2:11" ht="15.75" x14ac:dyDescent="0.25">
      <c r="B62" s="20"/>
      <c r="C62" s="20"/>
      <c r="D62" s="20"/>
      <c r="E62" s="20"/>
      <c r="F62" s="20"/>
      <c r="G62" s="20"/>
      <c r="H62" s="20"/>
      <c r="I62" s="20"/>
      <c r="J62" s="20"/>
      <c r="K62" s="20"/>
    </row>
    <row r="63" spans="2:11" ht="18.75" x14ac:dyDescent="0.3">
      <c r="B63" s="30" t="s">
        <v>93</v>
      </c>
      <c r="C63" s="40"/>
      <c r="D63" s="40"/>
      <c r="E63" s="34"/>
      <c r="F63" s="20"/>
      <c r="G63" s="20"/>
      <c r="H63" s="20"/>
      <c r="I63" s="20"/>
      <c r="J63" s="20"/>
      <c r="K63" s="20"/>
    </row>
    <row r="64" spans="2:11" ht="16.5" thickBot="1" x14ac:dyDescent="0.3">
      <c r="B64" s="20"/>
      <c r="C64" s="20"/>
      <c r="D64" s="20"/>
      <c r="E64" s="20"/>
      <c r="F64" s="20"/>
      <c r="G64" s="20"/>
      <c r="H64" s="20"/>
      <c r="I64" s="20"/>
      <c r="J64" s="20"/>
      <c r="K64" s="20"/>
    </row>
    <row r="65" spans="2:11" ht="63.75" thickBot="1" x14ac:dyDescent="0.3">
      <c r="B65" s="46" t="s">
        <v>74</v>
      </c>
      <c r="C65" s="47" t="s">
        <v>15</v>
      </c>
      <c r="D65" s="47" t="s">
        <v>116</v>
      </c>
      <c r="E65" s="50" t="s">
        <v>14</v>
      </c>
      <c r="F65" s="51" t="s">
        <v>76</v>
      </c>
      <c r="G65" s="20"/>
      <c r="H65" s="20"/>
      <c r="I65" s="20"/>
      <c r="J65" s="20"/>
      <c r="K65" s="20"/>
    </row>
    <row r="66" spans="2:11" ht="16.5" thickBot="1" x14ac:dyDescent="0.3">
      <c r="B66" s="43">
        <v>1</v>
      </c>
      <c r="C66" s="44">
        <v>2</v>
      </c>
      <c r="D66" s="44">
        <v>3</v>
      </c>
      <c r="E66" s="52">
        <v>4</v>
      </c>
      <c r="F66" s="53">
        <v>5</v>
      </c>
      <c r="G66" s="20"/>
      <c r="H66" s="20"/>
      <c r="I66" s="20"/>
      <c r="J66" s="20"/>
      <c r="K66" s="20"/>
    </row>
    <row r="67" spans="2:11" ht="15.75" x14ac:dyDescent="0.25">
      <c r="B67" s="59" t="s">
        <v>32</v>
      </c>
      <c r="C67" s="131"/>
      <c r="D67" s="62">
        <v>0.2359</v>
      </c>
      <c r="E67" s="62">
        <f>1/11</f>
        <v>9.0909090909090912E-2</v>
      </c>
      <c r="F67" s="63">
        <f>C67+(C67*D67)+E67*(C67+(C67*D67))</f>
        <v>0</v>
      </c>
      <c r="G67" s="20"/>
      <c r="H67" s="20"/>
      <c r="I67" s="20"/>
      <c r="J67" s="65"/>
      <c r="K67" s="20"/>
    </row>
    <row r="68" spans="2:11" ht="16.5" thickBot="1" x14ac:dyDescent="0.3">
      <c r="B68" s="32" t="s">
        <v>75</v>
      </c>
      <c r="C68" s="61"/>
      <c r="D68" s="64">
        <v>0.2359</v>
      </c>
      <c r="E68" s="64">
        <f>1/11</f>
        <v>9.0909090909090912E-2</v>
      </c>
      <c r="F68" s="21">
        <f>C68+(C68*D68)+E68*(C68+(C68*D68))</f>
        <v>0</v>
      </c>
      <c r="G68" s="20"/>
      <c r="H68" s="20"/>
      <c r="I68" s="20"/>
      <c r="J68" s="65"/>
      <c r="K68" s="20"/>
    </row>
    <row r="69" spans="2:11" ht="16.5" thickBot="1" x14ac:dyDescent="0.3">
      <c r="B69" s="20"/>
      <c r="C69" s="20"/>
      <c r="D69" s="20"/>
      <c r="E69" s="20"/>
      <c r="F69" s="20"/>
      <c r="G69" s="20"/>
      <c r="H69" s="20"/>
      <c r="I69" s="20"/>
      <c r="J69" s="20"/>
      <c r="K69" s="20"/>
    </row>
    <row r="70" spans="2:11" ht="15.6" customHeight="1" x14ac:dyDescent="0.2">
      <c r="B70" s="145" t="s">
        <v>112</v>
      </c>
      <c r="C70" s="146"/>
      <c r="D70" s="146"/>
      <c r="E70" s="146"/>
      <c r="F70" s="147"/>
      <c r="G70" s="49"/>
      <c r="H70" s="49"/>
      <c r="I70" s="49"/>
      <c r="J70" s="49"/>
      <c r="K70" s="49"/>
    </row>
    <row r="71" spans="2:11" ht="14.45" customHeight="1" x14ac:dyDescent="0.2">
      <c r="B71" s="148"/>
      <c r="C71" s="149"/>
      <c r="D71" s="149"/>
      <c r="E71" s="149"/>
      <c r="F71" s="150"/>
      <c r="G71" s="49"/>
      <c r="H71" s="49"/>
      <c r="I71" s="49"/>
      <c r="J71" s="49"/>
      <c r="K71" s="49"/>
    </row>
    <row r="72" spans="2:11" ht="14.45" customHeight="1" x14ac:dyDescent="0.2">
      <c r="B72" s="148"/>
      <c r="C72" s="149"/>
      <c r="D72" s="149"/>
      <c r="E72" s="149"/>
      <c r="F72" s="150"/>
      <c r="G72" s="49"/>
      <c r="H72" s="49"/>
      <c r="I72" s="49"/>
      <c r="J72" s="49"/>
      <c r="K72" s="49"/>
    </row>
    <row r="73" spans="2:11" ht="14.45" customHeight="1" thickBot="1" x14ac:dyDescent="0.25">
      <c r="B73" s="151"/>
      <c r="C73" s="152"/>
      <c r="D73" s="152"/>
      <c r="E73" s="152"/>
      <c r="F73" s="153"/>
      <c r="G73" s="49"/>
      <c r="H73" s="49"/>
      <c r="I73" s="49"/>
      <c r="J73" s="49"/>
      <c r="K73" s="49"/>
    </row>
    <row r="74" spans="2:11" ht="15.75" x14ac:dyDescent="0.25">
      <c r="B74" s="20"/>
      <c r="C74" s="20"/>
      <c r="D74" s="20"/>
      <c r="E74" s="20"/>
      <c r="F74" s="20"/>
      <c r="G74" s="20"/>
      <c r="H74" s="20"/>
      <c r="I74" s="20"/>
      <c r="J74" s="20"/>
      <c r="K74" s="20"/>
    </row>
    <row r="75" spans="2:11" ht="18.75" x14ac:dyDescent="0.3">
      <c r="B75" s="30" t="s">
        <v>94</v>
      </c>
      <c r="C75" s="40"/>
      <c r="D75" s="20"/>
      <c r="E75" s="20"/>
      <c r="F75" s="20"/>
      <c r="G75" s="20"/>
      <c r="H75" s="20"/>
      <c r="I75" s="20"/>
      <c r="J75" s="20"/>
      <c r="K75" s="20"/>
    </row>
    <row r="76" spans="2:11" ht="16.5" thickBot="1" x14ac:dyDescent="0.3">
      <c r="B76" s="20"/>
      <c r="C76" s="20"/>
      <c r="D76" s="20"/>
      <c r="E76" s="20"/>
      <c r="F76" s="20"/>
      <c r="G76" s="20"/>
      <c r="H76" s="20"/>
      <c r="I76" s="20"/>
      <c r="J76" s="20"/>
      <c r="K76" s="20"/>
    </row>
    <row r="77" spans="2:11" ht="16.5" thickBot="1" x14ac:dyDescent="0.3">
      <c r="B77" s="54" t="s">
        <v>77</v>
      </c>
      <c r="C77" s="47" t="s">
        <v>78</v>
      </c>
      <c r="D77" s="55" t="s">
        <v>79</v>
      </c>
      <c r="E77" s="50" t="s">
        <v>17</v>
      </c>
      <c r="F77" s="39" t="s">
        <v>80</v>
      </c>
      <c r="G77" s="20"/>
      <c r="H77" s="20"/>
      <c r="I77" s="20"/>
      <c r="J77" s="20"/>
      <c r="K77" s="20"/>
    </row>
    <row r="78" spans="2:11" ht="16.5" thickBot="1" x14ac:dyDescent="0.3">
      <c r="B78" s="43">
        <v>1</v>
      </c>
      <c r="C78" s="44">
        <v>2</v>
      </c>
      <c r="D78" s="44">
        <v>3</v>
      </c>
      <c r="E78" s="52">
        <v>4</v>
      </c>
      <c r="F78" s="53">
        <v>5</v>
      </c>
      <c r="G78" s="20"/>
      <c r="H78" s="20"/>
      <c r="I78" s="20"/>
      <c r="J78" s="20"/>
      <c r="K78" s="20"/>
    </row>
    <row r="79" spans="2:11" ht="15.75" x14ac:dyDescent="0.25">
      <c r="B79" s="31" t="s">
        <v>81</v>
      </c>
      <c r="C79" s="27"/>
      <c r="D79" s="27"/>
      <c r="E79" s="16">
        <f>C79*D79</f>
        <v>0</v>
      </c>
      <c r="F79" s="143" t="s">
        <v>101</v>
      </c>
      <c r="G79" s="20"/>
      <c r="H79" s="20"/>
      <c r="I79" s="20"/>
      <c r="J79" s="20"/>
      <c r="K79" s="20"/>
    </row>
    <row r="80" spans="2:11" ht="15.75" x14ac:dyDescent="0.25">
      <c r="B80" s="31" t="s">
        <v>82</v>
      </c>
      <c r="C80" s="27"/>
      <c r="D80" s="27"/>
      <c r="E80" s="16">
        <f>C80*D80</f>
        <v>0</v>
      </c>
      <c r="F80" s="143"/>
      <c r="G80" s="20"/>
      <c r="H80" s="20"/>
      <c r="I80" s="20"/>
      <c r="J80" s="20"/>
      <c r="K80" s="20"/>
    </row>
    <row r="81" spans="2:11" ht="16.5" thickBot="1" x14ac:dyDescent="0.3">
      <c r="B81" s="32" t="s">
        <v>83</v>
      </c>
      <c r="C81" s="128"/>
      <c r="D81" s="128"/>
      <c r="E81" s="18">
        <f>C81*D81</f>
        <v>0</v>
      </c>
      <c r="F81" s="144"/>
      <c r="G81" s="20"/>
      <c r="H81" s="20"/>
      <c r="I81" s="20"/>
      <c r="J81" s="20"/>
      <c r="K81" s="20"/>
    </row>
    <row r="82" spans="2:11" ht="15.75" x14ac:dyDescent="0.25">
      <c r="B82" s="20"/>
      <c r="C82" s="20"/>
      <c r="D82" s="20"/>
      <c r="E82" s="20"/>
      <c r="F82" s="20"/>
      <c r="G82" s="20"/>
      <c r="H82" s="20"/>
      <c r="I82" s="20"/>
      <c r="J82" s="20"/>
      <c r="K82" s="20"/>
    </row>
    <row r="83" spans="2:11" ht="18.75" x14ac:dyDescent="0.3">
      <c r="B83" s="30" t="s">
        <v>84</v>
      </c>
      <c r="C83" s="40"/>
      <c r="D83" s="40"/>
      <c r="E83" s="34"/>
      <c r="F83" s="34"/>
      <c r="G83" s="20"/>
      <c r="H83" s="20"/>
      <c r="I83" s="20"/>
      <c r="J83" s="20"/>
      <c r="K83" s="20"/>
    </row>
    <row r="84" spans="2:11" ht="16.5" thickBot="1" x14ac:dyDescent="0.3">
      <c r="B84" s="20"/>
      <c r="C84" s="20"/>
      <c r="D84" s="20"/>
      <c r="E84" s="20"/>
      <c r="F84" s="20"/>
      <c r="G84" s="20"/>
      <c r="H84" s="20"/>
      <c r="I84" s="20"/>
      <c r="J84" s="20"/>
      <c r="K84" s="20"/>
    </row>
    <row r="85" spans="2:11" ht="32.25" thickBot="1" x14ac:dyDescent="0.3">
      <c r="B85" s="41" t="s">
        <v>77</v>
      </c>
      <c r="C85" s="41" t="s">
        <v>113</v>
      </c>
      <c r="D85" s="41" t="s">
        <v>114</v>
      </c>
      <c r="E85" s="42" t="s">
        <v>115</v>
      </c>
      <c r="F85" s="20"/>
      <c r="G85" s="20"/>
      <c r="H85" s="20"/>
      <c r="I85" s="20"/>
      <c r="J85" s="20"/>
      <c r="K85" s="20"/>
    </row>
    <row r="86" spans="2:11" ht="16.5" thickBot="1" x14ac:dyDescent="0.3">
      <c r="B86" s="56">
        <v>1</v>
      </c>
      <c r="C86" s="57">
        <v>2</v>
      </c>
      <c r="D86" s="57">
        <v>3</v>
      </c>
      <c r="E86" s="58">
        <v>4</v>
      </c>
      <c r="F86" s="20"/>
      <c r="G86" s="20"/>
      <c r="H86" s="20"/>
      <c r="I86" s="20"/>
      <c r="J86" s="20"/>
      <c r="K86" s="20"/>
    </row>
    <row r="87" spans="2:11" ht="15.75" x14ac:dyDescent="0.25">
      <c r="B87" s="59" t="s">
        <v>85</v>
      </c>
      <c r="C87" s="131"/>
      <c r="D87" s="131"/>
      <c r="E87" s="15">
        <f>IFERROR(C87*D87,"")</f>
        <v>0</v>
      </c>
      <c r="F87" s="20"/>
      <c r="G87" s="20"/>
      <c r="H87" s="20"/>
      <c r="I87" s="20"/>
      <c r="J87" s="20"/>
      <c r="K87" s="20"/>
    </row>
    <row r="88" spans="2:11" ht="16.5" thickBot="1" x14ac:dyDescent="0.3">
      <c r="B88" s="32" t="s">
        <v>86</v>
      </c>
      <c r="C88" s="61"/>
      <c r="D88" s="61"/>
      <c r="E88" s="19">
        <f>IFERROR(C88*D88,"")</f>
        <v>0</v>
      </c>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row r="91" spans="2:11" ht="15.75" x14ac:dyDescent="0.25">
      <c r="B91" s="20"/>
      <c r="C91" s="20"/>
      <c r="D91" s="20"/>
      <c r="E91" s="20"/>
      <c r="F91" s="20"/>
      <c r="G91" s="20"/>
      <c r="H91" s="20"/>
      <c r="I91" s="20"/>
      <c r="J91" s="20"/>
      <c r="K91" s="20"/>
    </row>
  </sheetData>
  <sheetProtection algorithmName="SHA-512" hashValue="tAAIqqs3N7Ci/WiNgsBXf+gUFlTyNtETmdPamOvrsyPuVVc9mm8B6aDMQpV2p8UFhTWIEt4caeLTagspcrxocA==" saltValue="lnJ1X5ETpVdDycOzsDjTOQ==" spinCount="100000" sheet="1" scenarios="1" formatColumns="0" formatRows="0" insertColumns="0" insertRows="0" selectLockedCells="1"/>
  <mergeCells count="8">
    <mergeCell ref="F79:F81"/>
    <mergeCell ref="B33:D33"/>
    <mergeCell ref="B2:K2"/>
    <mergeCell ref="B3:K3"/>
    <mergeCell ref="B12:K18"/>
    <mergeCell ref="B35:E37"/>
    <mergeCell ref="B60:E61"/>
    <mergeCell ref="B70:F7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D6675338-2533-4F4C-977E-B6C71907E07E}">
          <x14:formula1>
            <xm:f>'datu lapa'!$B$73:$B$77</xm:f>
          </x14:formula1>
          <xm:sqref>C45</xm:sqref>
        </x14:dataValidation>
        <x14:dataValidation type="list" allowBlank="1" showInputMessage="1" showErrorMessage="1" xr:uid="{A589DEF4-948F-4FDE-9419-F1D7E398E95B}">
          <x14:formula1>
            <xm:f>'datu lapa'!$B$68:$B$69</xm:f>
          </x14:formula1>
          <xm:sqref>B52</xm:sqref>
        </x14:dataValidation>
        <x14:dataValidation type="list" allowBlank="1" showInputMessage="1" showErrorMessage="1" xr:uid="{E3F48C8F-0F3B-4D99-9AF4-109F1C721DC8}">
          <x14:formula1>
            <xm:f>'datu lapa'!$B$63:$B$64</xm:f>
          </x14:formula1>
          <xm:sqref>C25:C32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59F3-A281-4E95-9C1C-37304808F0E2}">
  <sheetPr>
    <tabColor rgb="FFFFFFCC"/>
  </sheetPr>
  <dimension ref="B2:M91"/>
  <sheetViews>
    <sheetView workbookViewId="0">
      <selection activeCell="B8" sqref="B8"/>
    </sheetView>
  </sheetViews>
  <sheetFormatPr defaultColWidth="9.140625" defaultRowHeight="12.75" x14ac:dyDescent="0.2"/>
  <cols>
    <col min="1" max="1" width="9.140625" style="24"/>
    <col min="2" max="2" width="66.7109375" style="24" customWidth="1"/>
    <col min="3" max="3" width="10.5703125" style="24" customWidth="1"/>
    <col min="4" max="4" width="12.85546875" style="24" customWidth="1"/>
    <col min="5" max="5" width="13.140625" style="24" customWidth="1"/>
    <col min="6" max="6" width="13.85546875" style="24" customWidth="1"/>
    <col min="7"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1" ht="13.15" customHeight="1" x14ac:dyDescent="0.2">
      <c r="B17" s="148"/>
      <c r="C17" s="149"/>
      <c r="D17" s="149"/>
      <c r="E17" s="149"/>
      <c r="F17" s="149"/>
      <c r="G17" s="149"/>
      <c r="H17" s="149"/>
      <c r="I17" s="149"/>
      <c r="J17" s="149"/>
      <c r="K17" s="150"/>
    </row>
    <row r="18" spans="2:11" ht="13.9" customHeight="1" thickBot="1" x14ac:dyDescent="0.25">
      <c r="B18" s="151"/>
      <c r="C18" s="152"/>
      <c r="D18" s="152"/>
      <c r="E18" s="152"/>
      <c r="F18" s="152"/>
      <c r="G18" s="152"/>
      <c r="H18" s="152"/>
      <c r="I18" s="152"/>
      <c r="J18" s="152"/>
      <c r="K18" s="153"/>
    </row>
    <row r="21" spans="2:11" ht="18.75" x14ac:dyDescent="0.3">
      <c r="B21" s="30" t="s">
        <v>92</v>
      </c>
      <c r="C21" s="40"/>
      <c r="D21" s="40"/>
      <c r="E21" s="20"/>
      <c r="F21" s="20"/>
      <c r="G21" s="20"/>
      <c r="H21" s="20"/>
      <c r="I21" s="20"/>
      <c r="J21" s="20"/>
      <c r="K21" s="20"/>
    </row>
    <row r="22" spans="2:11" ht="16.5" thickBot="1" x14ac:dyDescent="0.3">
      <c r="B22" s="20"/>
      <c r="C22" s="20"/>
      <c r="D22" s="20"/>
      <c r="E22" s="20"/>
      <c r="F22" s="20"/>
      <c r="G22" s="20"/>
      <c r="H22" s="20"/>
      <c r="I22" s="20"/>
      <c r="J22" s="20"/>
      <c r="K22" s="20"/>
    </row>
    <row r="23" spans="2:11" ht="32.25" thickBot="1" x14ac:dyDescent="0.3">
      <c r="B23" s="46" t="s">
        <v>42</v>
      </c>
      <c r="C23" s="47" t="s">
        <v>43</v>
      </c>
      <c r="D23" s="47" t="s">
        <v>44</v>
      </c>
      <c r="E23" s="48" t="s">
        <v>17</v>
      </c>
      <c r="F23" s="20"/>
      <c r="G23" s="20"/>
      <c r="H23" s="20"/>
      <c r="I23" s="20"/>
      <c r="J23" s="20"/>
      <c r="K23" s="20"/>
    </row>
    <row r="24" spans="2:11" ht="16.5" thickBot="1" x14ac:dyDescent="0.3">
      <c r="B24" s="43">
        <v>1</v>
      </c>
      <c r="C24" s="44">
        <v>2</v>
      </c>
      <c r="D24" s="44">
        <v>3</v>
      </c>
      <c r="E24" s="45">
        <v>4</v>
      </c>
      <c r="F24" s="20"/>
      <c r="G24" s="20"/>
      <c r="H24" s="20"/>
      <c r="I24" s="20"/>
      <c r="J24" s="20"/>
      <c r="K24" s="20"/>
    </row>
    <row r="25" spans="2:11" ht="15.75" x14ac:dyDescent="0.25">
      <c r="B25" s="31" t="s">
        <v>45</v>
      </c>
      <c r="C25" s="28" t="s">
        <v>22</v>
      </c>
      <c r="D25" s="27"/>
      <c r="E25" s="17">
        <f>IFERROR(IF(C25="Jā",((C58*C46/100)+(IF(B52="Automašīnas iegādes vērtība, EUR",C52/C51,C52*C50*12/C51))+((C47+C48+C49)*C50/C51))*C57,0),"")</f>
        <v>0</v>
      </c>
      <c r="F25" s="20"/>
      <c r="G25" s="20"/>
      <c r="H25" s="20"/>
      <c r="I25" s="20"/>
      <c r="J25" s="20"/>
      <c r="K25" s="20"/>
    </row>
    <row r="26" spans="2:11" ht="15.75" x14ac:dyDescent="0.25">
      <c r="B26" s="31" t="s">
        <v>32</v>
      </c>
      <c r="C26" s="28" t="s">
        <v>22</v>
      </c>
      <c r="D26" s="27"/>
      <c r="E26" s="17">
        <f>IFERROR(IF(C26="Jā",D26*F67*C56,0),"")</f>
        <v>0</v>
      </c>
      <c r="F26" s="20"/>
      <c r="G26" s="20"/>
      <c r="H26" s="20"/>
      <c r="I26" s="20"/>
      <c r="J26" s="20"/>
      <c r="K26" s="20"/>
    </row>
    <row r="27" spans="2:11" ht="15.75" x14ac:dyDescent="0.25">
      <c r="B27" s="31" t="s">
        <v>46</v>
      </c>
      <c r="C27" s="28" t="s">
        <v>21</v>
      </c>
      <c r="D27" s="27"/>
      <c r="E27" s="17">
        <f>IFERROR(IF(C27="Jā",D27*F68*C56,0),"")</f>
        <v>0</v>
      </c>
      <c r="F27" s="20"/>
      <c r="G27" s="20"/>
      <c r="H27" s="20"/>
      <c r="I27" s="20"/>
      <c r="J27" s="20"/>
      <c r="K27" s="20"/>
    </row>
    <row r="28" spans="2:11" ht="15.75" x14ac:dyDescent="0.25">
      <c r="B28" s="31" t="s">
        <v>33</v>
      </c>
      <c r="C28" s="28" t="s">
        <v>22</v>
      </c>
      <c r="D28" s="27"/>
      <c r="E28" s="17">
        <f>IFERROR(IF(C28="Jā",D28*F68*C56,0),"")</f>
        <v>0</v>
      </c>
      <c r="F28" s="20"/>
      <c r="G28" s="20"/>
      <c r="H28" s="20"/>
      <c r="I28" s="20"/>
      <c r="J28" s="20"/>
      <c r="K28" s="20"/>
    </row>
    <row r="29" spans="2:11" ht="15.75" x14ac:dyDescent="0.25">
      <c r="B29" s="31" t="s">
        <v>34</v>
      </c>
      <c r="C29" s="28" t="s">
        <v>22</v>
      </c>
      <c r="D29" s="27"/>
      <c r="E29" s="17">
        <v>0</v>
      </c>
      <c r="F29" s="20"/>
      <c r="G29" s="20"/>
      <c r="H29" s="20"/>
      <c r="I29" s="20"/>
      <c r="J29" s="20"/>
      <c r="K29" s="20"/>
    </row>
    <row r="30" spans="2:11" ht="15.75" x14ac:dyDescent="0.25">
      <c r="B30" s="31" t="s">
        <v>35</v>
      </c>
      <c r="C30" s="28" t="s">
        <v>21</v>
      </c>
      <c r="D30" s="20"/>
      <c r="E30" s="17">
        <f>IFERROR(IF(C30="Jā",SUM(E79:E81),0),"")</f>
        <v>18</v>
      </c>
      <c r="F30" s="20"/>
      <c r="G30" s="20"/>
      <c r="H30" s="20"/>
      <c r="I30" s="20"/>
      <c r="J30" s="20"/>
      <c r="K30" s="20"/>
    </row>
    <row r="31" spans="2:11" ht="15.75" x14ac:dyDescent="0.25">
      <c r="B31" s="31" t="s">
        <v>47</v>
      </c>
      <c r="C31" s="28" t="s">
        <v>22</v>
      </c>
      <c r="D31" s="27"/>
      <c r="E31" s="17">
        <f>IFERROR(IF(C31="Jā",D31*E87,0),"")</f>
        <v>0</v>
      </c>
      <c r="F31" s="20"/>
      <c r="G31" s="20"/>
      <c r="H31" s="20"/>
      <c r="I31" s="20"/>
      <c r="J31" s="20"/>
      <c r="K31" s="20"/>
    </row>
    <row r="32" spans="2:11" ht="16.5" thickBot="1" x14ac:dyDescent="0.3">
      <c r="B32" s="32" t="s">
        <v>48</v>
      </c>
      <c r="C32" s="127" t="s">
        <v>22</v>
      </c>
      <c r="D32" s="128"/>
      <c r="E32" s="19">
        <f>IFERROR(IF(C32="Jā",D32*C88,0),"")</f>
        <v>0</v>
      </c>
      <c r="F32" s="20"/>
      <c r="G32" s="20"/>
      <c r="H32" s="20"/>
      <c r="I32" s="20"/>
      <c r="J32" s="20"/>
      <c r="K32" s="20"/>
    </row>
    <row r="33" spans="2:11" ht="15.75" x14ac:dyDescent="0.25">
      <c r="B33" s="142" t="s">
        <v>144</v>
      </c>
      <c r="C33" s="142"/>
      <c r="D33" s="142"/>
      <c r="E33" s="66">
        <f>SUM(E25:E32)</f>
        <v>18</v>
      </c>
      <c r="F33" s="20"/>
      <c r="G33" s="20"/>
      <c r="H33" s="20"/>
      <c r="I33" s="20"/>
      <c r="J33" s="20"/>
      <c r="K33" s="20"/>
    </row>
    <row r="34" spans="2:11" ht="16.5" thickBot="1" x14ac:dyDescent="0.3">
      <c r="B34" s="20"/>
      <c r="C34" s="20"/>
      <c r="D34" s="20"/>
      <c r="E34" s="20"/>
      <c r="F34" s="20"/>
      <c r="G34" s="20"/>
      <c r="H34" s="20"/>
      <c r="I34" s="20"/>
      <c r="J34" s="20"/>
      <c r="K34" s="20"/>
    </row>
    <row r="35" spans="2:11" ht="15.6" customHeight="1" x14ac:dyDescent="0.2">
      <c r="B35" s="145" t="s">
        <v>110</v>
      </c>
      <c r="C35" s="146"/>
      <c r="D35" s="146"/>
      <c r="E35" s="147"/>
      <c r="F35" s="49"/>
      <c r="G35" s="49"/>
      <c r="H35" s="49"/>
      <c r="I35" s="49"/>
      <c r="J35" s="49"/>
      <c r="K35" s="49"/>
    </row>
    <row r="36" spans="2:11" ht="14.45" customHeight="1" x14ac:dyDescent="0.2">
      <c r="B36" s="148"/>
      <c r="C36" s="149"/>
      <c r="D36" s="149"/>
      <c r="E36" s="150"/>
      <c r="F36" s="49"/>
      <c r="G36" s="49"/>
      <c r="H36" s="49"/>
      <c r="I36" s="49"/>
      <c r="J36" s="49"/>
      <c r="K36" s="49"/>
    </row>
    <row r="37" spans="2:11" ht="20.45" customHeight="1" thickBot="1" x14ac:dyDescent="0.25">
      <c r="B37" s="151"/>
      <c r="C37" s="152"/>
      <c r="D37" s="152"/>
      <c r="E37" s="153"/>
      <c r="F37" s="49"/>
      <c r="G37" s="49"/>
      <c r="H37" s="49"/>
      <c r="I37" s="49"/>
      <c r="J37" s="49"/>
      <c r="K37" s="49"/>
    </row>
    <row r="38" spans="2:11" ht="15.75" x14ac:dyDescent="0.25">
      <c r="B38" s="20"/>
      <c r="C38" s="20"/>
      <c r="D38" s="20"/>
      <c r="E38" s="20"/>
      <c r="F38" s="20"/>
      <c r="G38" s="20"/>
      <c r="H38" s="20"/>
      <c r="I38" s="20"/>
      <c r="J38" s="20"/>
      <c r="K38" s="20"/>
    </row>
    <row r="39" spans="2:11" ht="18.75" x14ac:dyDescent="0.3">
      <c r="B39" s="30" t="s">
        <v>52</v>
      </c>
      <c r="C39" s="20"/>
      <c r="D39" s="20"/>
      <c r="E39" s="20"/>
      <c r="F39" s="20"/>
      <c r="G39" s="20"/>
      <c r="H39" s="20"/>
      <c r="I39" s="20"/>
      <c r="J39" s="20"/>
      <c r="K39" s="20"/>
    </row>
    <row r="40" spans="2:11" ht="16.5" thickBot="1" x14ac:dyDescent="0.3">
      <c r="B40" s="20"/>
      <c r="C40" s="20"/>
      <c r="D40" s="20"/>
      <c r="E40" s="20"/>
      <c r="F40" s="20"/>
      <c r="G40" s="20"/>
      <c r="H40" s="20"/>
      <c r="I40" s="20"/>
      <c r="J40" s="20"/>
      <c r="K40" s="20"/>
    </row>
    <row r="41" spans="2:11" ht="16.5" thickBot="1" x14ac:dyDescent="0.3">
      <c r="B41" s="20" t="s">
        <v>36</v>
      </c>
      <c r="C41" s="129"/>
      <c r="D41" s="20"/>
      <c r="E41" s="20"/>
      <c r="F41" s="20"/>
      <c r="G41" s="20"/>
      <c r="H41" s="20"/>
      <c r="I41" s="20"/>
      <c r="J41" s="20"/>
      <c r="K41" s="20"/>
    </row>
    <row r="42" spans="2:11" ht="16.5" thickBot="1" x14ac:dyDescent="0.3">
      <c r="B42" s="20" t="s">
        <v>37</v>
      </c>
      <c r="C42" s="129"/>
      <c r="D42" s="20"/>
      <c r="E42" s="20"/>
      <c r="F42" s="20"/>
      <c r="G42" s="20"/>
      <c r="H42" s="20"/>
      <c r="I42" s="20"/>
      <c r="J42" s="20"/>
      <c r="K42" s="20"/>
    </row>
    <row r="43" spans="2:11" ht="16.5" thickBot="1" x14ac:dyDescent="0.3">
      <c r="B43" s="20" t="s">
        <v>53</v>
      </c>
      <c r="C43" s="129"/>
      <c r="D43" s="20"/>
      <c r="E43" s="20"/>
      <c r="F43" s="20"/>
      <c r="G43" s="20"/>
      <c r="H43" s="20"/>
      <c r="I43" s="20"/>
      <c r="J43" s="20"/>
      <c r="K43" s="20"/>
    </row>
    <row r="44" spans="2:11" ht="16.5" thickBot="1" x14ac:dyDescent="0.3">
      <c r="B44" s="20" t="s">
        <v>73</v>
      </c>
      <c r="C44" s="129"/>
      <c r="D44" s="20"/>
      <c r="E44" s="20"/>
      <c r="F44" s="20"/>
      <c r="G44" s="20"/>
      <c r="H44" s="20"/>
      <c r="I44" s="20"/>
      <c r="J44" s="20"/>
      <c r="K44" s="20"/>
    </row>
    <row r="45" spans="2:11" ht="16.5" thickBot="1" x14ac:dyDescent="0.3">
      <c r="B45" s="20" t="s">
        <v>38</v>
      </c>
      <c r="C45" s="130"/>
      <c r="D45" s="20"/>
      <c r="E45" s="20"/>
      <c r="F45" s="20"/>
      <c r="G45" s="20"/>
      <c r="H45" s="20"/>
      <c r="I45" s="20"/>
      <c r="J45" s="20"/>
      <c r="K45" s="20"/>
    </row>
    <row r="46" spans="2:11" ht="16.5" thickBot="1" x14ac:dyDescent="0.3">
      <c r="B46" s="20" t="s">
        <v>54</v>
      </c>
      <c r="C46" s="129"/>
      <c r="D46" s="20" t="str">
        <f>IFERROR(VLOOKUP(C45,'datu lapa'!B:D,3,0),"")</f>
        <v/>
      </c>
      <c r="E46" s="20"/>
      <c r="F46" s="20"/>
      <c r="G46" s="20"/>
      <c r="H46" s="20"/>
      <c r="I46" s="20"/>
      <c r="J46" s="20"/>
      <c r="K46" s="20"/>
    </row>
    <row r="47" spans="2:11" ht="16.5" thickBot="1" x14ac:dyDescent="0.3">
      <c r="B47" s="20" t="s">
        <v>72</v>
      </c>
      <c r="C47" s="129"/>
      <c r="D47" s="20"/>
      <c r="E47" s="20"/>
      <c r="F47" s="20"/>
      <c r="G47" s="20"/>
      <c r="H47" s="20"/>
      <c r="I47" s="20"/>
      <c r="J47" s="20"/>
      <c r="K47" s="20"/>
    </row>
    <row r="48" spans="2:11" ht="16.5" thickBot="1" x14ac:dyDescent="0.3">
      <c r="B48" s="20" t="s">
        <v>70</v>
      </c>
      <c r="C48" s="129"/>
      <c r="D48" s="20"/>
      <c r="E48" s="20"/>
      <c r="F48" s="20"/>
      <c r="G48" s="20"/>
      <c r="H48" s="20"/>
      <c r="I48" s="20"/>
      <c r="J48" s="20"/>
      <c r="K48" s="20"/>
    </row>
    <row r="49" spans="2:11" ht="16.5" thickBot="1" x14ac:dyDescent="0.3">
      <c r="B49" s="20" t="s">
        <v>69</v>
      </c>
      <c r="C49" s="129"/>
      <c r="D49" s="20"/>
      <c r="E49" s="20"/>
      <c r="F49" s="20"/>
      <c r="G49" s="20"/>
      <c r="H49" s="20"/>
      <c r="I49" s="20"/>
      <c r="J49" s="20"/>
      <c r="K49" s="20"/>
    </row>
    <row r="50" spans="2:11" ht="16.5" thickBot="1" x14ac:dyDescent="0.3">
      <c r="B50" s="20" t="s">
        <v>55</v>
      </c>
      <c r="C50" s="129"/>
      <c r="D50" s="20"/>
      <c r="E50" s="20"/>
      <c r="F50" s="20"/>
      <c r="G50" s="20"/>
      <c r="H50" s="20"/>
      <c r="I50" s="20"/>
      <c r="J50" s="20"/>
      <c r="K50" s="20"/>
    </row>
    <row r="51" spans="2:11" ht="16.5" thickBot="1" x14ac:dyDescent="0.3">
      <c r="B51" s="20" t="s">
        <v>71</v>
      </c>
      <c r="C51" s="129"/>
      <c r="D51" s="20"/>
      <c r="E51" s="20"/>
      <c r="F51" s="20"/>
      <c r="G51" s="20"/>
      <c r="H51" s="20"/>
      <c r="I51" s="20"/>
      <c r="J51" s="20"/>
      <c r="K51" s="20"/>
    </row>
    <row r="52" spans="2:11" ht="16.5" thickBot="1" x14ac:dyDescent="0.3">
      <c r="B52" s="130" t="s">
        <v>57</v>
      </c>
      <c r="C52" s="129"/>
      <c r="D52" s="20"/>
      <c r="E52" s="20"/>
      <c r="F52" s="20"/>
      <c r="G52" s="20"/>
      <c r="H52" s="20"/>
      <c r="I52" s="20"/>
      <c r="J52" s="20"/>
      <c r="K52" s="20"/>
    </row>
    <row r="53" spans="2:11" ht="15.75" x14ac:dyDescent="0.25">
      <c r="B53" s="20"/>
      <c r="C53" s="20"/>
      <c r="D53" s="20"/>
      <c r="E53" s="20"/>
      <c r="F53" s="20"/>
      <c r="G53" s="20"/>
      <c r="H53" s="20"/>
      <c r="I53" s="20"/>
      <c r="J53" s="20"/>
      <c r="K53" s="20"/>
    </row>
    <row r="54" spans="2:11" ht="18.75" x14ac:dyDescent="0.3">
      <c r="B54" s="30" t="s">
        <v>65</v>
      </c>
      <c r="C54" s="20"/>
      <c r="D54" s="20"/>
      <c r="E54" s="20"/>
      <c r="F54" s="20"/>
      <c r="G54" s="20"/>
      <c r="H54" s="20"/>
      <c r="I54" s="20"/>
      <c r="J54" s="20"/>
      <c r="K54" s="20"/>
    </row>
    <row r="55" spans="2:11" ht="16.5" thickBot="1" x14ac:dyDescent="0.3">
      <c r="B55" s="20"/>
      <c r="C55" s="20"/>
      <c r="D55" s="20"/>
      <c r="E55" s="20"/>
      <c r="F55" s="20"/>
      <c r="G55" s="20"/>
      <c r="H55" s="20"/>
      <c r="I55" s="20"/>
      <c r="J55" s="20"/>
      <c r="K55" s="20"/>
    </row>
    <row r="56" spans="2:11" ht="16.5" thickBot="1" x14ac:dyDescent="0.3">
      <c r="B56" s="20" t="s">
        <v>66</v>
      </c>
      <c r="C56" s="129"/>
      <c r="D56" s="20"/>
      <c r="E56" s="20"/>
      <c r="F56" s="20"/>
      <c r="G56" s="20"/>
      <c r="H56" s="20"/>
      <c r="I56" s="20"/>
      <c r="J56" s="20"/>
      <c r="K56" s="20"/>
    </row>
    <row r="57" spans="2:11" ht="16.5" thickBot="1" x14ac:dyDescent="0.3">
      <c r="B57" s="20" t="s">
        <v>67</v>
      </c>
      <c r="C57" s="129"/>
      <c r="D57" s="20"/>
      <c r="E57" s="20"/>
      <c r="F57" s="20"/>
      <c r="G57" s="20"/>
      <c r="H57" s="20"/>
      <c r="I57" s="20"/>
      <c r="J57" s="20"/>
      <c r="K57" s="20"/>
    </row>
    <row r="58" spans="2:11" ht="16.5" thickBot="1" x14ac:dyDescent="0.3">
      <c r="B58" s="20" t="s">
        <v>68</v>
      </c>
      <c r="C58" s="129"/>
      <c r="D58" s="20" t="str">
        <f>IFERROR(VLOOKUP(C45,'datu lapa'!B:D,2,0),"")</f>
        <v/>
      </c>
      <c r="E58" s="20"/>
      <c r="F58" s="20"/>
      <c r="G58" s="20"/>
      <c r="H58" s="20"/>
      <c r="I58" s="20"/>
      <c r="J58" s="20"/>
      <c r="K58" s="20"/>
    </row>
    <row r="59" spans="2:11" ht="16.5" thickBot="1" x14ac:dyDescent="0.3">
      <c r="B59" s="20"/>
      <c r="C59" s="20"/>
      <c r="D59" s="20"/>
      <c r="E59" s="20"/>
      <c r="F59" s="20"/>
      <c r="G59" s="20"/>
      <c r="H59" s="20"/>
      <c r="I59" s="20"/>
      <c r="J59" s="20"/>
      <c r="K59" s="20"/>
    </row>
    <row r="60" spans="2:11" ht="15.6" customHeight="1" x14ac:dyDescent="0.2">
      <c r="B60" s="145" t="s">
        <v>111</v>
      </c>
      <c r="C60" s="146"/>
      <c r="D60" s="146"/>
      <c r="E60" s="147"/>
      <c r="F60" s="49"/>
      <c r="G60" s="49"/>
      <c r="H60" s="49"/>
      <c r="I60" s="49"/>
      <c r="J60" s="49"/>
      <c r="K60" s="49"/>
    </row>
    <row r="61" spans="2:11" ht="14.45" customHeight="1" thickBot="1" x14ac:dyDescent="0.25">
      <c r="B61" s="151"/>
      <c r="C61" s="152"/>
      <c r="D61" s="152"/>
      <c r="E61" s="153"/>
      <c r="F61" s="49"/>
      <c r="G61" s="49"/>
      <c r="H61" s="49"/>
      <c r="I61" s="49"/>
      <c r="J61" s="49"/>
      <c r="K61" s="49"/>
    </row>
    <row r="62" spans="2:11" ht="15.75" x14ac:dyDescent="0.25">
      <c r="B62" s="20"/>
      <c r="C62" s="20"/>
      <c r="D62" s="20"/>
      <c r="E62" s="20"/>
      <c r="F62" s="20"/>
      <c r="G62" s="20"/>
      <c r="H62" s="20"/>
      <c r="I62" s="20"/>
      <c r="J62" s="20"/>
      <c r="K62" s="20"/>
    </row>
    <row r="63" spans="2:11" ht="18.75" x14ac:dyDescent="0.3">
      <c r="B63" s="30" t="s">
        <v>93</v>
      </c>
      <c r="C63" s="40"/>
      <c r="D63" s="40"/>
      <c r="E63" s="34"/>
      <c r="F63" s="20"/>
      <c r="G63" s="20"/>
      <c r="H63" s="20"/>
      <c r="I63" s="20"/>
      <c r="J63" s="20"/>
      <c r="K63" s="20"/>
    </row>
    <row r="64" spans="2:11" ht="16.5" thickBot="1" x14ac:dyDescent="0.3">
      <c r="B64" s="20"/>
      <c r="C64" s="20"/>
      <c r="D64" s="20"/>
      <c r="E64" s="20"/>
      <c r="F64" s="20"/>
      <c r="G64" s="20"/>
      <c r="H64" s="20"/>
      <c r="I64" s="20"/>
      <c r="J64" s="20"/>
      <c r="K64" s="20"/>
    </row>
    <row r="65" spans="2:11" ht="63.75" thickBot="1" x14ac:dyDescent="0.3">
      <c r="B65" s="46" t="s">
        <v>74</v>
      </c>
      <c r="C65" s="47" t="s">
        <v>15</v>
      </c>
      <c r="D65" s="47" t="s">
        <v>116</v>
      </c>
      <c r="E65" s="50" t="s">
        <v>14</v>
      </c>
      <c r="F65" s="51" t="s">
        <v>76</v>
      </c>
      <c r="G65" s="20"/>
      <c r="H65" s="20"/>
      <c r="I65" s="20"/>
      <c r="J65" s="20"/>
      <c r="K65" s="20"/>
    </row>
    <row r="66" spans="2:11" ht="16.5" thickBot="1" x14ac:dyDescent="0.3">
      <c r="B66" s="43">
        <v>1</v>
      </c>
      <c r="C66" s="44">
        <v>2</v>
      </c>
      <c r="D66" s="44">
        <v>3</v>
      </c>
      <c r="E66" s="52">
        <v>4</v>
      </c>
      <c r="F66" s="53">
        <v>5</v>
      </c>
      <c r="G66" s="20"/>
      <c r="H66" s="20"/>
      <c r="I66" s="20"/>
      <c r="J66" s="20"/>
      <c r="K66" s="20"/>
    </row>
    <row r="67" spans="2:11" ht="15.75" x14ac:dyDescent="0.25">
      <c r="B67" s="59" t="s">
        <v>32</v>
      </c>
      <c r="C67" s="131"/>
      <c r="D67" s="62"/>
      <c r="E67" s="62"/>
      <c r="F67" s="63">
        <f>C67+(C67*D67)+E67*(C67+(C67*D67))</f>
        <v>0</v>
      </c>
      <c r="G67" s="20"/>
      <c r="H67" s="20"/>
      <c r="I67" s="20"/>
      <c r="J67" s="65"/>
      <c r="K67" s="20"/>
    </row>
    <row r="68" spans="2:11" ht="16.5" thickBot="1" x14ac:dyDescent="0.3">
      <c r="B68" s="32" t="s">
        <v>75</v>
      </c>
      <c r="C68" s="61">
        <v>0</v>
      </c>
      <c r="D68" s="64">
        <v>0.2359</v>
      </c>
      <c r="E68" s="64">
        <f>1/11</f>
        <v>9.0909090909090912E-2</v>
      </c>
      <c r="F68" s="21">
        <f>C68+(C68*D68)+E68*(C68+(C68*D68))</f>
        <v>0</v>
      </c>
      <c r="G68" s="20"/>
      <c r="H68" s="20"/>
      <c r="I68" s="20"/>
      <c r="J68" s="65"/>
      <c r="K68" s="20"/>
    </row>
    <row r="69" spans="2:11" ht="16.5" thickBot="1" x14ac:dyDescent="0.3">
      <c r="B69" s="20"/>
      <c r="C69" s="20"/>
      <c r="D69" s="20"/>
      <c r="E69" s="20"/>
      <c r="F69" s="20"/>
      <c r="G69" s="20"/>
      <c r="H69" s="20"/>
      <c r="I69" s="20"/>
      <c r="J69" s="20"/>
      <c r="K69" s="20"/>
    </row>
    <row r="70" spans="2:11" ht="15.6" customHeight="1" x14ac:dyDescent="0.2">
      <c r="B70" s="145" t="s">
        <v>112</v>
      </c>
      <c r="C70" s="146"/>
      <c r="D70" s="146"/>
      <c r="E70" s="146"/>
      <c r="F70" s="147"/>
      <c r="G70" s="49"/>
      <c r="H70" s="49"/>
      <c r="I70" s="49"/>
      <c r="J70" s="49"/>
      <c r="K70" s="49"/>
    </row>
    <row r="71" spans="2:11" ht="14.45" customHeight="1" x14ac:dyDescent="0.2">
      <c r="B71" s="148"/>
      <c r="C71" s="149"/>
      <c r="D71" s="149"/>
      <c r="E71" s="149"/>
      <c r="F71" s="150"/>
      <c r="G71" s="49"/>
      <c r="H71" s="49"/>
      <c r="I71" s="49"/>
      <c r="J71" s="49"/>
      <c r="K71" s="49"/>
    </row>
    <row r="72" spans="2:11" ht="14.45" customHeight="1" x14ac:dyDescent="0.2">
      <c r="B72" s="148"/>
      <c r="C72" s="149"/>
      <c r="D72" s="149"/>
      <c r="E72" s="149"/>
      <c r="F72" s="150"/>
      <c r="G72" s="49"/>
      <c r="H72" s="49"/>
      <c r="I72" s="49"/>
      <c r="J72" s="49"/>
      <c r="K72" s="49"/>
    </row>
    <row r="73" spans="2:11" ht="14.45" customHeight="1" thickBot="1" x14ac:dyDescent="0.25">
      <c r="B73" s="151"/>
      <c r="C73" s="152"/>
      <c r="D73" s="152"/>
      <c r="E73" s="152"/>
      <c r="F73" s="153"/>
      <c r="G73" s="49"/>
      <c r="H73" s="49"/>
      <c r="I73" s="49"/>
      <c r="J73" s="49"/>
      <c r="K73" s="49"/>
    </row>
    <row r="74" spans="2:11" ht="15.75" x14ac:dyDescent="0.25">
      <c r="B74" s="20"/>
      <c r="C74" s="20"/>
      <c r="D74" s="20"/>
      <c r="E74" s="20"/>
      <c r="F74" s="20"/>
      <c r="G74" s="20"/>
      <c r="H74" s="20"/>
      <c r="I74" s="20"/>
      <c r="J74" s="20"/>
      <c r="K74" s="20"/>
    </row>
    <row r="75" spans="2:11" ht="18.75" x14ac:dyDescent="0.3">
      <c r="B75" s="30" t="s">
        <v>94</v>
      </c>
      <c r="C75" s="40"/>
      <c r="D75" s="20"/>
      <c r="E75" s="20"/>
      <c r="F75" s="20"/>
      <c r="G75" s="20"/>
      <c r="H75" s="20"/>
      <c r="I75" s="20"/>
      <c r="J75" s="20"/>
      <c r="K75" s="20"/>
    </row>
    <row r="76" spans="2:11" ht="16.5" thickBot="1" x14ac:dyDescent="0.3">
      <c r="B76" s="20"/>
      <c r="C76" s="20"/>
      <c r="D76" s="20"/>
      <c r="E76" s="20"/>
      <c r="F76" s="20"/>
      <c r="G76" s="20"/>
      <c r="H76" s="20"/>
      <c r="I76" s="20"/>
      <c r="J76" s="20"/>
      <c r="K76" s="20"/>
    </row>
    <row r="77" spans="2:11" ht="32.25" thickBot="1" x14ac:dyDescent="0.3">
      <c r="B77" s="54" t="s">
        <v>77</v>
      </c>
      <c r="C77" s="47" t="s">
        <v>78</v>
      </c>
      <c r="D77" s="55" t="s">
        <v>79</v>
      </c>
      <c r="E77" s="50" t="s">
        <v>17</v>
      </c>
      <c r="F77" s="39" t="s">
        <v>80</v>
      </c>
      <c r="G77" s="20"/>
      <c r="H77" s="20"/>
      <c r="I77" s="20"/>
      <c r="J77" s="20"/>
      <c r="K77" s="20"/>
    </row>
    <row r="78" spans="2:11" ht="16.5" thickBot="1" x14ac:dyDescent="0.3">
      <c r="B78" s="43">
        <v>1</v>
      </c>
      <c r="C78" s="44">
        <v>2</v>
      </c>
      <c r="D78" s="44">
        <v>3</v>
      </c>
      <c r="E78" s="52">
        <v>4</v>
      </c>
      <c r="F78" s="53">
        <v>5</v>
      </c>
      <c r="G78" s="20"/>
      <c r="H78" s="20"/>
      <c r="I78" s="20"/>
      <c r="J78" s="20"/>
      <c r="K78" s="20"/>
    </row>
    <row r="79" spans="2:11" ht="15.75" x14ac:dyDescent="0.25">
      <c r="B79" s="31" t="s">
        <v>81</v>
      </c>
      <c r="C79" s="137">
        <v>4.5</v>
      </c>
      <c r="D79" s="27">
        <v>2</v>
      </c>
      <c r="E79" s="16">
        <f>C79*D79</f>
        <v>9</v>
      </c>
      <c r="F79" s="143" t="s">
        <v>101</v>
      </c>
      <c r="G79" s="20"/>
      <c r="H79" s="20"/>
      <c r="I79" s="20"/>
      <c r="J79" s="20"/>
      <c r="K79" s="20"/>
    </row>
    <row r="80" spans="2:11" ht="15.75" x14ac:dyDescent="0.25">
      <c r="B80" s="31" t="s">
        <v>82</v>
      </c>
      <c r="C80" s="137">
        <v>4.5</v>
      </c>
      <c r="D80" s="27">
        <v>2</v>
      </c>
      <c r="E80" s="16">
        <f>C80*D80</f>
        <v>9</v>
      </c>
      <c r="F80" s="143"/>
      <c r="G80" s="20"/>
      <c r="H80" s="20"/>
      <c r="I80" s="20"/>
      <c r="J80" s="20"/>
      <c r="K80" s="20"/>
    </row>
    <row r="81" spans="2:11" ht="16.5" thickBot="1" x14ac:dyDescent="0.3">
      <c r="B81" s="32" t="s">
        <v>83</v>
      </c>
      <c r="C81" s="61"/>
      <c r="D81" s="128"/>
      <c r="E81" s="18">
        <f>C81*D81</f>
        <v>0</v>
      </c>
      <c r="F81" s="144"/>
      <c r="G81" s="20"/>
      <c r="H81" s="20"/>
      <c r="I81" s="20"/>
      <c r="J81" s="20"/>
      <c r="K81" s="20"/>
    </row>
    <row r="82" spans="2:11" ht="15.75" x14ac:dyDescent="0.25">
      <c r="B82" s="20"/>
      <c r="C82" s="20"/>
      <c r="D82" s="20"/>
      <c r="E82" s="20"/>
      <c r="F82" s="20"/>
      <c r="G82" s="20"/>
      <c r="H82" s="20"/>
      <c r="I82" s="20"/>
      <c r="J82" s="20"/>
      <c r="K82" s="20"/>
    </row>
    <row r="83" spans="2:11" ht="18.75" x14ac:dyDescent="0.3">
      <c r="B83" s="30" t="s">
        <v>84</v>
      </c>
      <c r="C83" s="40"/>
      <c r="D83" s="40"/>
      <c r="E83" s="34"/>
      <c r="F83" s="34"/>
      <c r="G83" s="20"/>
      <c r="H83" s="20"/>
      <c r="I83" s="20"/>
      <c r="J83" s="20"/>
      <c r="K83" s="20"/>
    </row>
    <row r="84" spans="2:11" ht="16.5" thickBot="1" x14ac:dyDescent="0.3">
      <c r="B84" s="20"/>
      <c r="C84" s="20"/>
      <c r="D84" s="20"/>
      <c r="E84" s="20"/>
      <c r="F84" s="20"/>
      <c r="G84" s="20"/>
      <c r="H84" s="20"/>
      <c r="I84" s="20"/>
      <c r="J84" s="20"/>
      <c r="K84" s="20"/>
    </row>
    <row r="85" spans="2:11" ht="32.25" thickBot="1" x14ac:dyDescent="0.3">
      <c r="B85" s="41" t="s">
        <v>77</v>
      </c>
      <c r="C85" s="41" t="s">
        <v>113</v>
      </c>
      <c r="D85" s="41" t="s">
        <v>114</v>
      </c>
      <c r="E85" s="42" t="s">
        <v>115</v>
      </c>
      <c r="F85" s="20"/>
      <c r="G85" s="20"/>
      <c r="H85" s="20"/>
      <c r="I85" s="20"/>
      <c r="J85" s="20"/>
      <c r="K85" s="20"/>
    </row>
    <row r="86" spans="2:11" ht="16.5" thickBot="1" x14ac:dyDescent="0.3">
      <c r="B86" s="56">
        <v>1</v>
      </c>
      <c r="C86" s="57">
        <v>2</v>
      </c>
      <c r="D86" s="57">
        <v>3</v>
      </c>
      <c r="E86" s="58">
        <v>4</v>
      </c>
      <c r="F86" s="20"/>
      <c r="G86" s="20"/>
      <c r="H86" s="20"/>
      <c r="I86" s="20"/>
      <c r="J86" s="20"/>
      <c r="K86" s="20"/>
    </row>
    <row r="87" spans="2:11" ht="15.75" x14ac:dyDescent="0.25">
      <c r="B87" s="59" t="s">
        <v>85</v>
      </c>
      <c r="C87" s="131"/>
      <c r="D87" s="131"/>
      <c r="E87" s="15">
        <f>IFERROR(C87*D87,"")</f>
        <v>0</v>
      </c>
      <c r="F87" s="20"/>
      <c r="G87" s="20"/>
      <c r="H87" s="20"/>
      <c r="I87" s="20"/>
      <c r="J87" s="20"/>
      <c r="K87" s="20"/>
    </row>
    <row r="88" spans="2:11" ht="16.5" thickBot="1" x14ac:dyDescent="0.3">
      <c r="B88" s="32" t="s">
        <v>86</v>
      </c>
      <c r="C88" s="61"/>
      <c r="D88" s="61"/>
      <c r="E88" s="19">
        <f>IFERROR(C88*D88,"")</f>
        <v>0</v>
      </c>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row r="91" spans="2:11" ht="15.75" x14ac:dyDescent="0.25">
      <c r="B91" s="20"/>
      <c r="C91" s="20"/>
      <c r="D91" s="20"/>
      <c r="E91" s="20"/>
      <c r="F91" s="20"/>
      <c r="G91" s="20"/>
      <c r="H91" s="20"/>
      <c r="I91" s="20"/>
      <c r="J91" s="20"/>
      <c r="K91" s="20"/>
    </row>
  </sheetData>
  <sheetProtection algorithmName="SHA-512" hashValue="CJ6ZkAEDVa7aA3crxDo5ApL86Sx3lZmxBk1tqY1LajURQbM4k/gCKOx2RotkCU/f5A6DCkva23ENnTUnqwmEwg==" saltValue="ASbS+p+T4ea0hZ88Hnhkcg==" spinCount="100000" sheet="1" scenarios="1" formatColumns="0" formatRows="0" insertColumns="0" insertRows="0" selectLockedCells="1"/>
  <mergeCells count="8">
    <mergeCell ref="F79:F81"/>
    <mergeCell ref="B33:D33"/>
    <mergeCell ref="B2:K2"/>
    <mergeCell ref="B3:K3"/>
    <mergeCell ref="B12:K18"/>
    <mergeCell ref="B35:E37"/>
    <mergeCell ref="B60:E61"/>
    <mergeCell ref="B70:F7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BCD0D7E1-75C4-475E-9202-AF16C109E0D6}">
          <x14:formula1>
            <xm:f>'datu lapa'!$B$73:$B$77</xm:f>
          </x14:formula1>
          <xm:sqref>C45</xm:sqref>
        </x14:dataValidation>
        <x14:dataValidation type="list" allowBlank="1" showInputMessage="1" showErrorMessage="1" xr:uid="{4482992F-1402-4C77-BC63-C391460690A6}">
          <x14:formula1>
            <xm:f>'datu lapa'!$B$68:$B$69</xm:f>
          </x14:formula1>
          <xm:sqref>B52</xm:sqref>
        </x14:dataValidation>
        <x14:dataValidation type="list" allowBlank="1" showInputMessage="1" showErrorMessage="1" xr:uid="{0CF74BE5-EAC6-4D3A-9F11-D24DB5D33819}">
          <x14:formula1>
            <xm:f>'datu lapa'!$B$63:$B$64</xm:f>
          </x14:formula1>
          <xm:sqref>C25:C32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7AAC-C297-4ABD-9F13-E8D2158C7755}">
  <sheetPr>
    <tabColor rgb="FFFFCCFF"/>
  </sheetPr>
  <dimension ref="B2:M91"/>
  <sheetViews>
    <sheetView topLeftCell="A3" workbookViewId="0">
      <selection activeCell="B10" sqref="B10"/>
    </sheetView>
  </sheetViews>
  <sheetFormatPr defaultColWidth="9.140625" defaultRowHeight="12.75" x14ac:dyDescent="0.2"/>
  <cols>
    <col min="1" max="1" width="9.140625" style="24"/>
    <col min="2" max="2" width="66.7109375" style="24" customWidth="1"/>
    <col min="3" max="3" width="11.7109375" style="24" customWidth="1"/>
    <col min="4" max="4" width="12.85546875" style="24" customWidth="1"/>
    <col min="5" max="5" width="13.140625" style="24" customWidth="1"/>
    <col min="6" max="6" width="13.85546875" style="24" customWidth="1"/>
    <col min="7"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1" ht="13.15" customHeight="1" x14ac:dyDescent="0.2">
      <c r="B17" s="148"/>
      <c r="C17" s="149"/>
      <c r="D17" s="149"/>
      <c r="E17" s="149"/>
      <c r="F17" s="149"/>
      <c r="G17" s="149"/>
      <c r="H17" s="149"/>
      <c r="I17" s="149"/>
      <c r="J17" s="149"/>
      <c r="K17" s="150"/>
    </row>
    <row r="18" spans="2:11" ht="13.9" customHeight="1" thickBot="1" x14ac:dyDescent="0.25">
      <c r="B18" s="151"/>
      <c r="C18" s="152"/>
      <c r="D18" s="152"/>
      <c r="E18" s="152"/>
      <c r="F18" s="152"/>
      <c r="G18" s="152"/>
      <c r="H18" s="152"/>
      <c r="I18" s="152"/>
      <c r="J18" s="152"/>
      <c r="K18" s="153"/>
    </row>
    <row r="21" spans="2:11" ht="18.75" x14ac:dyDescent="0.3">
      <c r="B21" s="30" t="s">
        <v>92</v>
      </c>
      <c r="C21" s="40"/>
      <c r="D21" s="40"/>
      <c r="E21" s="20"/>
      <c r="F21" s="20"/>
      <c r="G21" s="20"/>
      <c r="H21" s="20"/>
      <c r="I21" s="20"/>
      <c r="J21" s="20"/>
      <c r="K21" s="20"/>
    </row>
    <row r="22" spans="2:11" ht="16.5" thickBot="1" x14ac:dyDescent="0.3">
      <c r="B22" s="20"/>
      <c r="C22" s="20"/>
      <c r="D22" s="20"/>
      <c r="E22" s="20"/>
      <c r="F22" s="20"/>
      <c r="G22" s="20"/>
      <c r="H22" s="20"/>
      <c r="I22" s="20"/>
      <c r="J22" s="20"/>
      <c r="K22" s="20"/>
    </row>
    <row r="23" spans="2:11" ht="32.25" thickBot="1" x14ac:dyDescent="0.3">
      <c r="B23" s="46" t="s">
        <v>42</v>
      </c>
      <c r="C23" s="47" t="s">
        <v>43</v>
      </c>
      <c r="D23" s="47" t="s">
        <v>44</v>
      </c>
      <c r="E23" s="48" t="s">
        <v>17</v>
      </c>
      <c r="F23" s="20"/>
      <c r="G23" s="20"/>
      <c r="H23" s="20"/>
      <c r="I23" s="20"/>
      <c r="J23" s="20"/>
      <c r="K23" s="20"/>
    </row>
    <row r="24" spans="2:11" ht="16.5" thickBot="1" x14ac:dyDescent="0.3">
      <c r="B24" s="43">
        <v>1</v>
      </c>
      <c r="C24" s="44">
        <v>2</v>
      </c>
      <c r="D24" s="44">
        <v>3</v>
      </c>
      <c r="E24" s="45">
        <v>4</v>
      </c>
      <c r="F24" s="20"/>
      <c r="G24" s="20"/>
      <c r="H24" s="20"/>
      <c r="I24" s="20"/>
      <c r="J24" s="20"/>
      <c r="K24" s="20"/>
    </row>
    <row r="25" spans="2:11" ht="15.75" x14ac:dyDescent="0.25">
      <c r="B25" s="31" t="s">
        <v>45</v>
      </c>
      <c r="C25" s="28" t="s">
        <v>21</v>
      </c>
      <c r="D25" s="27">
        <v>1</v>
      </c>
      <c r="E25" s="17">
        <f>IFERROR(IF(C25="Jā",((C58*C46/100)+(IF(B52="Automašīnas iegādes vērtība, EUR",C52/C51,C52*C50*12/C51))+((C47+C48+C49)*C50/C51))*C57,0),"")</f>
        <v>16.853200000000001</v>
      </c>
      <c r="F25" s="20"/>
      <c r="G25" s="20"/>
      <c r="H25" s="20"/>
      <c r="I25" s="20"/>
      <c r="J25" s="20"/>
      <c r="K25" s="20"/>
    </row>
    <row r="26" spans="2:11" ht="15.75" x14ac:dyDescent="0.25">
      <c r="B26" s="31" t="s">
        <v>32</v>
      </c>
      <c r="C26" s="28" t="s">
        <v>22</v>
      </c>
      <c r="D26" s="27">
        <v>0</v>
      </c>
      <c r="E26" s="17">
        <f>IFERROR(IF(C26="Jā",D26*F67*C56,0),"")</f>
        <v>0</v>
      </c>
      <c r="F26" s="20"/>
      <c r="G26" s="20"/>
      <c r="H26" s="20"/>
      <c r="I26" s="20"/>
      <c r="J26" s="20"/>
      <c r="K26" s="20"/>
    </row>
    <row r="27" spans="2:11" ht="15.75" x14ac:dyDescent="0.25">
      <c r="B27" s="31" t="s">
        <v>46</v>
      </c>
      <c r="C27" s="28" t="s">
        <v>22</v>
      </c>
      <c r="D27" s="27">
        <v>0</v>
      </c>
      <c r="E27" s="17">
        <f>IFERROR(IF(C27="Jā",D27*F68*C56,0),"")</f>
        <v>0</v>
      </c>
      <c r="F27" s="20"/>
      <c r="G27" s="20"/>
      <c r="H27" s="20"/>
      <c r="I27" s="20"/>
      <c r="J27" s="20"/>
      <c r="K27" s="20"/>
    </row>
    <row r="28" spans="2:11" ht="15.75" x14ac:dyDescent="0.25">
      <c r="B28" s="31" t="s">
        <v>33</v>
      </c>
      <c r="C28" s="28" t="s">
        <v>22</v>
      </c>
      <c r="D28" s="27">
        <v>0</v>
      </c>
      <c r="E28" s="17">
        <f>IFERROR(IF(C28="Jā",D28*F68*C56,0),"")</f>
        <v>0</v>
      </c>
      <c r="F28" s="20"/>
      <c r="G28" s="20"/>
      <c r="H28" s="20"/>
      <c r="I28" s="20"/>
      <c r="J28" s="20"/>
      <c r="K28" s="20"/>
    </row>
    <row r="29" spans="2:11" ht="15.75" x14ac:dyDescent="0.25">
      <c r="B29" s="31" t="s">
        <v>34</v>
      </c>
      <c r="C29" s="28" t="s">
        <v>21</v>
      </c>
      <c r="D29" s="27">
        <v>1</v>
      </c>
      <c r="E29" s="17">
        <v>0</v>
      </c>
      <c r="F29" s="20"/>
      <c r="G29" s="20"/>
      <c r="H29" s="20"/>
      <c r="I29" s="20"/>
      <c r="J29" s="20"/>
      <c r="K29" s="20"/>
    </row>
    <row r="30" spans="2:11" ht="15.75" x14ac:dyDescent="0.25">
      <c r="B30" s="31" t="s">
        <v>35</v>
      </c>
      <c r="C30" s="28" t="s">
        <v>22</v>
      </c>
      <c r="D30" s="20"/>
      <c r="E30" s="17">
        <f>IFERROR(IF(C30="Jā",SUM(E79:E81),0),"")</f>
        <v>0</v>
      </c>
      <c r="F30" s="20"/>
      <c r="G30" s="20"/>
      <c r="H30" s="20"/>
      <c r="I30" s="20"/>
      <c r="J30" s="20"/>
      <c r="K30" s="20"/>
    </row>
    <row r="31" spans="2:11" ht="15.75" x14ac:dyDescent="0.25">
      <c r="B31" s="31" t="s">
        <v>47</v>
      </c>
      <c r="C31" s="28" t="s">
        <v>22</v>
      </c>
      <c r="D31" s="27">
        <v>0</v>
      </c>
      <c r="E31" s="17">
        <f>IFERROR(IF(C31="Jā",D31*E87,0),"")</f>
        <v>0</v>
      </c>
      <c r="F31" s="20"/>
      <c r="G31" s="20"/>
      <c r="H31" s="20"/>
      <c r="I31" s="20"/>
      <c r="J31" s="20"/>
      <c r="K31" s="20"/>
    </row>
    <row r="32" spans="2:11" ht="16.5" thickBot="1" x14ac:dyDescent="0.3">
      <c r="B32" s="32" t="s">
        <v>48</v>
      </c>
      <c r="C32" s="127" t="s">
        <v>22</v>
      </c>
      <c r="D32" s="128">
        <v>0</v>
      </c>
      <c r="E32" s="19">
        <f>IFERROR(IF(C32="Jā",D32*C88,0),"")</f>
        <v>0</v>
      </c>
      <c r="F32" s="20"/>
      <c r="G32" s="20"/>
      <c r="H32" s="20"/>
      <c r="I32" s="20"/>
      <c r="J32" s="20"/>
      <c r="K32" s="20"/>
    </row>
    <row r="33" spans="2:11" ht="15.75" x14ac:dyDescent="0.25">
      <c r="B33" s="142" t="s">
        <v>144</v>
      </c>
      <c r="C33" s="142"/>
      <c r="D33" s="142"/>
      <c r="E33" s="66">
        <f>SUM(E25:E32)</f>
        <v>16.853200000000001</v>
      </c>
      <c r="F33" s="20"/>
      <c r="G33" s="20"/>
      <c r="H33" s="20"/>
      <c r="I33" s="20"/>
      <c r="J33" s="20"/>
      <c r="K33" s="20"/>
    </row>
    <row r="34" spans="2:11" ht="16.5" thickBot="1" x14ac:dyDescent="0.3">
      <c r="B34" s="20"/>
      <c r="C34" s="20"/>
      <c r="D34" s="20"/>
      <c r="E34" s="20"/>
      <c r="F34" s="20"/>
      <c r="G34" s="20"/>
      <c r="H34" s="20"/>
      <c r="I34" s="20"/>
      <c r="J34" s="20"/>
      <c r="K34" s="20"/>
    </row>
    <row r="35" spans="2:11" ht="15.6" customHeight="1" x14ac:dyDescent="0.2">
      <c r="B35" s="145" t="s">
        <v>110</v>
      </c>
      <c r="C35" s="146"/>
      <c r="D35" s="146"/>
      <c r="E35" s="147"/>
      <c r="F35" s="49"/>
      <c r="G35" s="49"/>
      <c r="H35" s="49"/>
      <c r="I35" s="49"/>
      <c r="J35" s="49"/>
      <c r="K35" s="49"/>
    </row>
    <row r="36" spans="2:11" ht="14.45" customHeight="1" x14ac:dyDescent="0.2">
      <c r="B36" s="148"/>
      <c r="C36" s="149"/>
      <c r="D36" s="149"/>
      <c r="E36" s="150"/>
      <c r="F36" s="49"/>
      <c r="G36" s="49"/>
      <c r="H36" s="49"/>
      <c r="I36" s="49"/>
      <c r="J36" s="49"/>
      <c r="K36" s="49"/>
    </row>
    <row r="37" spans="2:11" ht="20.45" customHeight="1" thickBot="1" x14ac:dyDescent="0.25">
      <c r="B37" s="151"/>
      <c r="C37" s="152"/>
      <c r="D37" s="152"/>
      <c r="E37" s="153"/>
      <c r="F37" s="49"/>
      <c r="G37" s="49"/>
      <c r="H37" s="49"/>
      <c r="I37" s="49"/>
      <c r="J37" s="49"/>
      <c r="K37" s="49"/>
    </row>
    <row r="38" spans="2:11" ht="15.75" x14ac:dyDescent="0.25">
      <c r="B38" s="20"/>
      <c r="C38" s="20"/>
      <c r="D38" s="20"/>
      <c r="E38" s="20"/>
      <c r="F38" s="20"/>
      <c r="G38" s="20"/>
      <c r="H38" s="20"/>
      <c r="I38" s="20"/>
      <c r="J38" s="20"/>
      <c r="K38" s="20"/>
    </row>
    <row r="39" spans="2:11" ht="18.75" x14ac:dyDescent="0.3">
      <c r="B39" s="30" t="s">
        <v>52</v>
      </c>
      <c r="C39" s="20"/>
      <c r="D39" s="20"/>
      <c r="E39" s="20"/>
      <c r="F39" s="20"/>
      <c r="G39" s="20"/>
      <c r="H39" s="20"/>
      <c r="I39" s="20"/>
      <c r="J39" s="20"/>
      <c r="K39" s="20"/>
    </row>
    <row r="40" spans="2:11" ht="16.5" thickBot="1" x14ac:dyDescent="0.3">
      <c r="B40" s="20"/>
      <c r="C40" s="20"/>
      <c r="D40" s="20"/>
      <c r="E40" s="20"/>
      <c r="F40" s="20"/>
      <c r="G40" s="20"/>
      <c r="H40" s="20"/>
      <c r="I40" s="20"/>
      <c r="J40" s="20"/>
      <c r="K40" s="20"/>
    </row>
    <row r="41" spans="2:11" ht="16.5" thickBot="1" x14ac:dyDescent="0.3">
      <c r="B41" s="20" t="s">
        <v>36</v>
      </c>
      <c r="C41" s="129" t="s">
        <v>142</v>
      </c>
      <c r="D41" s="20"/>
      <c r="E41" s="20"/>
      <c r="F41" s="20"/>
      <c r="G41" s="20"/>
      <c r="H41" s="20"/>
      <c r="I41" s="20"/>
      <c r="J41" s="20"/>
      <c r="K41" s="20"/>
    </row>
    <row r="42" spans="2:11" ht="16.5" thickBot="1" x14ac:dyDescent="0.3">
      <c r="B42" s="20" t="s">
        <v>37</v>
      </c>
      <c r="C42" s="129" t="s">
        <v>143</v>
      </c>
      <c r="D42" s="20"/>
      <c r="E42" s="20"/>
      <c r="F42" s="20"/>
      <c r="G42" s="20"/>
      <c r="H42" s="20"/>
      <c r="I42" s="20"/>
      <c r="J42" s="20"/>
      <c r="K42" s="20"/>
    </row>
    <row r="43" spans="2:11" ht="16.5" thickBot="1" x14ac:dyDescent="0.3">
      <c r="B43" s="20" t="s">
        <v>53</v>
      </c>
      <c r="C43" s="129">
        <v>2018</v>
      </c>
      <c r="D43" s="20"/>
      <c r="E43" s="20"/>
      <c r="F43" s="20"/>
      <c r="G43" s="20"/>
      <c r="H43" s="20"/>
      <c r="I43" s="20"/>
      <c r="J43" s="20"/>
      <c r="K43" s="20"/>
    </row>
    <row r="44" spans="2:11" ht="16.5" thickBot="1" x14ac:dyDescent="0.3">
      <c r="B44" s="20" t="s">
        <v>73</v>
      </c>
      <c r="C44" s="129">
        <v>1.8</v>
      </c>
      <c r="D44" s="20"/>
      <c r="E44" s="20"/>
      <c r="F44" s="20"/>
      <c r="G44" s="20"/>
      <c r="H44" s="20"/>
      <c r="I44" s="20"/>
      <c r="J44" s="20"/>
      <c r="K44" s="20"/>
    </row>
    <row r="45" spans="2:11" ht="16.5" thickBot="1" x14ac:dyDescent="0.3">
      <c r="B45" s="20" t="s">
        <v>38</v>
      </c>
      <c r="C45" s="130" t="s">
        <v>59</v>
      </c>
      <c r="D45" s="20"/>
      <c r="E45" s="20"/>
      <c r="F45" s="20"/>
      <c r="G45" s="20"/>
      <c r="H45" s="20"/>
      <c r="I45" s="20"/>
      <c r="J45" s="20"/>
      <c r="K45" s="20"/>
    </row>
    <row r="46" spans="2:11" ht="16.5" thickBot="1" x14ac:dyDescent="0.3">
      <c r="B46" s="20" t="s">
        <v>54</v>
      </c>
      <c r="C46" s="129">
        <v>6.5</v>
      </c>
      <c r="D46" s="20" t="str">
        <f>IFERROR(VLOOKUP(C45,'datu lapa'!B:D,3,0),"")</f>
        <v>l / 100 km</v>
      </c>
      <c r="E46" s="20"/>
      <c r="F46" s="20"/>
      <c r="G46" s="20"/>
      <c r="H46" s="20"/>
      <c r="I46" s="20"/>
      <c r="J46" s="20"/>
      <c r="K46" s="20"/>
    </row>
    <row r="47" spans="2:11" ht="16.5" thickBot="1" x14ac:dyDescent="0.3">
      <c r="B47" s="20" t="s">
        <v>72</v>
      </c>
      <c r="C47" s="129">
        <v>150</v>
      </c>
      <c r="D47" s="20"/>
      <c r="E47" s="20"/>
      <c r="F47" s="20"/>
      <c r="G47" s="20"/>
      <c r="H47" s="20"/>
      <c r="I47" s="20"/>
      <c r="J47" s="20"/>
      <c r="K47" s="20"/>
    </row>
    <row r="48" spans="2:11" ht="16.5" thickBot="1" x14ac:dyDescent="0.3">
      <c r="B48" s="20" t="s">
        <v>70</v>
      </c>
      <c r="C48" s="129">
        <v>230</v>
      </c>
      <c r="D48" s="20"/>
      <c r="E48" s="20"/>
      <c r="F48" s="20"/>
      <c r="G48" s="20"/>
      <c r="H48" s="20"/>
      <c r="I48" s="20"/>
      <c r="J48" s="20"/>
      <c r="K48" s="20"/>
    </row>
    <row r="49" spans="2:11" ht="16.5" thickBot="1" x14ac:dyDescent="0.3">
      <c r="B49" s="20" t="s">
        <v>69</v>
      </c>
      <c r="C49" s="129">
        <v>800</v>
      </c>
      <c r="D49" s="20"/>
      <c r="E49" s="20"/>
      <c r="F49" s="20"/>
      <c r="G49" s="20"/>
      <c r="H49" s="20"/>
      <c r="I49" s="20"/>
      <c r="J49" s="20"/>
      <c r="K49" s="20"/>
    </row>
    <row r="50" spans="2:11" ht="16.5" thickBot="1" x14ac:dyDescent="0.3">
      <c r="B50" s="20" t="s">
        <v>55</v>
      </c>
      <c r="C50" s="129">
        <v>10</v>
      </c>
      <c r="D50" s="20"/>
      <c r="E50" s="20"/>
      <c r="F50" s="20"/>
      <c r="G50" s="20"/>
      <c r="H50" s="20"/>
      <c r="I50" s="20"/>
      <c r="J50" s="20"/>
      <c r="K50" s="20"/>
    </row>
    <row r="51" spans="2:11" ht="16.5" thickBot="1" x14ac:dyDescent="0.3">
      <c r="B51" s="20" t="s">
        <v>71</v>
      </c>
      <c r="C51" s="129">
        <v>250000</v>
      </c>
      <c r="D51" s="20"/>
      <c r="E51" s="20"/>
      <c r="F51" s="20"/>
      <c r="G51" s="20"/>
      <c r="H51" s="20"/>
      <c r="I51" s="20"/>
      <c r="J51" s="20"/>
      <c r="K51" s="20"/>
    </row>
    <row r="52" spans="2:11" ht="16.5" thickBot="1" x14ac:dyDescent="0.3">
      <c r="B52" s="130" t="s">
        <v>57</v>
      </c>
      <c r="C52" s="129">
        <v>22000</v>
      </c>
      <c r="D52" s="20"/>
      <c r="E52" s="20"/>
      <c r="F52" s="20"/>
      <c r="G52" s="20"/>
      <c r="H52" s="20"/>
      <c r="I52" s="20"/>
      <c r="J52" s="20"/>
      <c r="K52" s="20"/>
    </row>
    <row r="53" spans="2:11" ht="15.75" x14ac:dyDescent="0.25">
      <c r="B53" s="20"/>
      <c r="C53" s="20"/>
      <c r="D53" s="20"/>
      <c r="E53" s="20"/>
      <c r="F53" s="20"/>
      <c r="G53" s="20"/>
      <c r="H53" s="20"/>
      <c r="I53" s="20"/>
      <c r="J53" s="20"/>
      <c r="K53" s="20"/>
    </row>
    <row r="54" spans="2:11" ht="18.75" x14ac:dyDescent="0.3">
      <c r="B54" s="30" t="s">
        <v>65</v>
      </c>
      <c r="C54" s="20"/>
      <c r="D54" s="20"/>
      <c r="E54" s="20"/>
      <c r="F54" s="20"/>
      <c r="G54" s="20"/>
      <c r="H54" s="20"/>
      <c r="I54" s="20"/>
      <c r="J54" s="20"/>
      <c r="K54" s="20"/>
    </row>
    <row r="55" spans="2:11" ht="16.5" thickBot="1" x14ac:dyDescent="0.3">
      <c r="B55" s="20"/>
      <c r="C55" s="20"/>
      <c r="D55" s="20"/>
      <c r="E55" s="20"/>
      <c r="F55" s="20"/>
      <c r="G55" s="20"/>
      <c r="H55" s="20"/>
      <c r="I55" s="20"/>
      <c r="J55" s="20"/>
      <c r="K55" s="20"/>
    </row>
    <row r="56" spans="2:11" ht="16.5" thickBot="1" x14ac:dyDescent="0.3">
      <c r="B56" s="20" t="s">
        <v>66</v>
      </c>
      <c r="C56" s="129">
        <v>1.5</v>
      </c>
      <c r="D56" s="20"/>
      <c r="E56" s="20"/>
      <c r="F56" s="20"/>
      <c r="G56" s="20"/>
      <c r="H56" s="20"/>
      <c r="I56" s="20"/>
      <c r="J56" s="20"/>
      <c r="K56" s="20"/>
    </row>
    <row r="57" spans="2:11" ht="16.5" thickBot="1" x14ac:dyDescent="0.3">
      <c r="B57" s="20" t="s">
        <v>67</v>
      </c>
      <c r="C57" s="129">
        <v>70</v>
      </c>
      <c r="D57" s="20"/>
      <c r="E57" s="20"/>
      <c r="F57" s="20"/>
      <c r="G57" s="20"/>
      <c r="H57" s="20"/>
      <c r="I57" s="20"/>
      <c r="J57" s="20"/>
      <c r="K57" s="20"/>
    </row>
    <row r="58" spans="2:11" ht="16.5" thickBot="1" x14ac:dyDescent="0.3">
      <c r="B58" s="20" t="s">
        <v>68</v>
      </c>
      <c r="C58" s="129">
        <v>1.6240000000000001</v>
      </c>
      <c r="D58" s="20" t="str">
        <f>IFERROR(VLOOKUP(C45,'datu lapa'!B:D,2,0),"")</f>
        <v>EUR / l</v>
      </c>
      <c r="E58" s="20"/>
      <c r="F58" s="20"/>
      <c r="G58" s="20"/>
      <c r="H58" s="20"/>
      <c r="I58" s="20"/>
      <c r="J58" s="20"/>
      <c r="K58" s="20"/>
    </row>
    <row r="59" spans="2:11" ht="16.5" thickBot="1" x14ac:dyDescent="0.3">
      <c r="B59" s="20"/>
      <c r="C59" s="20"/>
      <c r="D59" s="20"/>
      <c r="E59" s="20"/>
      <c r="F59" s="20"/>
      <c r="G59" s="20"/>
      <c r="H59" s="20"/>
      <c r="I59" s="20"/>
      <c r="J59" s="20"/>
      <c r="K59" s="20"/>
    </row>
    <row r="60" spans="2:11" ht="15.6" customHeight="1" x14ac:dyDescent="0.2">
      <c r="B60" s="145" t="s">
        <v>111</v>
      </c>
      <c r="C60" s="146"/>
      <c r="D60" s="146"/>
      <c r="E60" s="147"/>
      <c r="F60" s="49"/>
      <c r="G60" s="49"/>
      <c r="H60" s="49"/>
      <c r="I60" s="49"/>
      <c r="J60" s="49"/>
      <c r="K60" s="49"/>
    </row>
    <row r="61" spans="2:11" ht="14.45" customHeight="1" thickBot="1" x14ac:dyDescent="0.25">
      <c r="B61" s="151"/>
      <c r="C61" s="152"/>
      <c r="D61" s="152"/>
      <c r="E61" s="153"/>
      <c r="F61" s="49"/>
      <c r="G61" s="49"/>
      <c r="H61" s="49"/>
      <c r="I61" s="49"/>
      <c r="J61" s="49"/>
      <c r="K61" s="49"/>
    </row>
    <row r="62" spans="2:11" ht="15.75" x14ac:dyDescent="0.25">
      <c r="B62" s="20"/>
      <c r="C62" s="20"/>
      <c r="D62" s="20"/>
      <c r="E62" s="20"/>
      <c r="F62" s="20"/>
      <c r="G62" s="20"/>
      <c r="H62" s="20"/>
      <c r="I62" s="20"/>
      <c r="J62" s="20"/>
      <c r="K62" s="20"/>
    </row>
    <row r="63" spans="2:11" ht="18.75" x14ac:dyDescent="0.3">
      <c r="B63" s="30" t="s">
        <v>93</v>
      </c>
      <c r="C63" s="40"/>
      <c r="D63" s="40"/>
      <c r="E63" s="34"/>
      <c r="F63" s="20"/>
      <c r="G63" s="20"/>
      <c r="H63" s="20"/>
      <c r="I63" s="20"/>
      <c r="J63" s="20"/>
      <c r="K63" s="20"/>
    </row>
    <row r="64" spans="2:11" ht="16.5" thickBot="1" x14ac:dyDescent="0.3">
      <c r="B64" s="20"/>
      <c r="C64" s="20"/>
      <c r="D64" s="20"/>
      <c r="E64" s="20"/>
      <c r="F64" s="20"/>
      <c r="G64" s="20"/>
      <c r="H64" s="20"/>
      <c r="I64" s="20"/>
      <c r="J64" s="20"/>
      <c r="K64" s="20"/>
    </row>
    <row r="65" spans="2:11" ht="63.75" thickBot="1" x14ac:dyDescent="0.3">
      <c r="B65" s="46" t="s">
        <v>74</v>
      </c>
      <c r="C65" s="47" t="s">
        <v>15</v>
      </c>
      <c r="D65" s="47" t="s">
        <v>116</v>
      </c>
      <c r="E65" s="50" t="s">
        <v>14</v>
      </c>
      <c r="F65" s="51" t="s">
        <v>76</v>
      </c>
      <c r="G65" s="20"/>
      <c r="H65" s="20"/>
      <c r="I65" s="20"/>
      <c r="J65" s="20"/>
      <c r="K65" s="20"/>
    </row>
    <row r="66" spans="2:11" ht="16.5" thickBot="1" x14ac:dyDescent="0.3">
      <c r="B66" s="43">
        <v>1</v>
      </c>
      <c r="C66" s="44">
        <v>2</v>
      </c>
      <c r="D66" s="44">
        <v>3</v>
      </c>
      <c r="E66" s="52">
        <v>4</v>
      </c>
      <c r="F66" s="53">
        <v>5</v>
      </c>
      <c r="G66" s="20"/>
      <c r="H66" s="20"/>
      <c r="I66" s="20"/>
      <c r="J66" s="20"/>
      <c r="K66" s="20"/>
    </row>
    <row r="67" spans="2:11" ht="15.75" x14ac:dyDescent="0.25">
      <c r="B67" s="59" t="s">
        <v>32</v>
      </c>
      <c r="C67" s="131"/>
      <c r="D67" s="62"/>
      <c r="E67" s="62"/>
      <c r="F67" s="63">
        <f>C67+(C67*D67)+E67*(C67+(C67*D67))</f>
        <v>0</v>
      </c>
      <c r="G67" s="20"/>
      <c r="H67" s="20"/>
      <c r="I67" s="20"/>
      <c r="J67" s="65"/>
      <c r="K67" s="20"/>
    </row>
    <row r="68" spans="2:11" ht="16.5" thickBot="1" x14ac:dyDescent="0.3">
      <c r="B68" s="32" t="s">
        <v>75</v>
      </c>
      <c r="C68" s="61"/>
      <c r="D68" s="64"/>
      <c r="E68" s="64"/>
      <c r="F68" s="21">
        <f>C68+(C68*D68)+E68*(C68+(C68*D68))</f>
        <v>0</v>
      </c>
      <c r="G68" s="20"/>
      <c r="H68" s="20"/>
      <c r="I68" s="20"/>
      <c r="J68" s="65"/>
      <c r="K68" s="20"/>
    </row>
    <row r="69" spans="2:11" ht="16.5" thickBot="1" x14ac:dyDescent="0.3">
      <c r="B69" s="20"/>
      <c r="C69" s="20"/>
      <c r="D69" s="20"/>
      <c r="E69" s="20"/>
      <c r="F69" s="20"/>
      <c r="G69" s="20"/>
      <c r="H69" s="20"/>
      <c r="I69" s="20"/>
      <c r="J69" s="20"/>
      <c r="K69" s="20"/>
    </row>
    <row r="70" spans="2:11" ht="15.6" customHeight="1" x14ac:dyDescent="0.2">
      <c r="B70" s="145" t="s">
        <v>112</v>
      </c>
      <c r="C70" s="146"/>
      <c r="D70" s="146"/>
      <c r="E70" s="146"/>
      <c r="F70" s="147"/>
      <c r="G70" s="49"/>
      <c r="H70" s="49"/>
      <c r="I70" s="49"/>
      <c r="J70" s="49"/>
      <c r="K70" s="49"/>
    </row>
    <row r="71" spans="2:11" ht="14.45" customHeight="1" x14ac:dyDescent="0.2">
      <c r="B71" s="148"/>
      <c r="C71" s="149"/>
      <c r="D71" s="149"/>
      <c r="E71" s="149"/>
      <c r="F71" s="150"/>
      <c r="G71" s="49"/>
      <c r="H71" s="49"/>
      <c r="I71" s="49"/>
      <c r="J71" s="49"/>
      <c r="K71" s="49"/>
    </row>
    <row r="72" spans="2:11" ht="14.45" customHeight="1" x14ac:dyDescent="0.2">
      <c r="B72" s="148"/>
      <c r="C72" s="149"/>
      <c r="D72" s="149"/>
      <c r="E72" s="149"/>
      <c r="F72" s="150"/>
      <c r="G72" s="49"/>
      <c r="H72" s="49"/>
      <c r="I72" s="49"/>
      <c r="J72" s="49"/>
      <c r="K72" s="49"/>
    </row>
    <row r="73" spans="2:11" ht="14.45" customHeight="1" thickBot="1" x14ac:dyDescent="0.25">
      <c r="B73" s="151"/>
      <c r="C73" s="152"/>
      <c r="D73" s="152"/>
      <c r="E73" s="152"/>
      <c r="F73" s="153"/>
      <c r="G73" s="49"/>
      <c r="H73" s="49"/>
      <c r="I73" s="49"/>
      <c r="J73" s="49"/>
      <c r="K73" s="49"/>
    </row>
    <row r="74" spans="2:11" ht="15.75" x14ac:dyDescent="0.25">
      <c r="B74" s="20"/>
      <c r="C74" s="20"/>
      <c r="D74" s="20"/>
      <c r="E74" s="20"/>
      <c r="F74" s="20"/>
      <c r="G74" s="20"/>
      <c r="H74" s="20"/>
      <c r="I74" s="20"/>
      <c r="J74" s="20"/>
      <c r="K74" s="20"/>
    </row>
    <row r="75" spans="2:11" ht="18.75" x14ac:dyDescent="0.3">
      <c r="B75" s="30" t="s">
        <v>94</v>
      </c>
      <c r="C75" s="40"/>
      <c r="D75" s="20"/>
      <c r="E75" s="20"/>
      <c r="F75" s="20"/>
      <c r="G75" s="20"/>
      <c r="H75" s="20"/>
      <c r="I75" s="20"/>
      <c r="J75" s="20"/>
      <c r="K75" s="20"/>
    </row>
    <row r="76" spans="2:11" ht="16.5" thickBot="1" x14ac:dyDescent="0.3">
      <c r="B76" s="20"/>
      <c r="C76" s="20"/>
      <c r="D76" s="20"/>
      <c r="E76" s="20"/>
      <c r="F76" s="20"/>
      <c r="G76" s="20"/>
      <c r="H76" s="20"/>
      <c r="I76" s="20"/>
      <c r="J76" s="20"/>
      <c r="K76" s="20"/>
    </row>
    <row r="77" spans="2:11" ht="16.5" thickBot="1" x14ac:dyDescent="0.3">
      <c r="B77" s="54" t="s">
        <v>77</v>
      </c>
      <c r="C77" s="47" t="s">
        <v>78</v>
      </c>
      <c r="D77" s="55" t="s">
        <v>79</v>
      </c>
      <c r="E77" s="50" t="s">
        <v>17</v>
      </c>
      <c r="F77" s="39" t="s">
        <v>80</v>
      </c>
      <c r="G77" s="20"/>
      <c r="H77" s="20"/>
      <c r="I77" s="20"/>
      <c r="J77" s="20"/>
      <c r="K77" s="20"/>
    </row>
    <row r="78" spans="2:11" ht="16.5" thickBot="1" x14ac:dyDescent="0.3">
      <c r="B78" s="43">
        <v>1</v>
      </c>
      <c r="C78" s="44">
        <v>2</v>
      </c>
      <c r="D78" s="44">
        <v>3</v>
      </c>
      <c r="E78" s="52">
        <v>4</v>
      </c>
      <c r="F78" s="53">
        <v>5</v>
      </c>
      <c r="G78" s="20"/>
      <c r="H78" s="20"/>
      <c r="I78" s="20"/>
      <c r="J78" s="20"/>
      <c r="K78" s="20"/>
    </row>
    <row r="79" spans="2:11" ht="15.75" x14ac:dyDescent="0.25">
      <c r="B79" s="31" t="s">
        <v>81</v>
      </c>
      <c r="C79" s="27"/>
      <c r="D79" s="27"/>
      <c r="E79" s="16">
        <f>C79*D79</f>
        <v>0</v>
      </c>
      <c r="F79" s="143" t="s">
        <v>101</v>
      </c>
      <c r="G79" s="20"/>
      <c r="H79" s="20"/>
      <c r="I79" s="20"/>
      <c r="J79" s="20"/>
      <c r="K79" s="20"/>
    </row>
    <row r="80" spans="2:11" ht="15.75" x14ac:dyDescent="0.25">
      <c r="B80" s="31" t="s">
        <v>82</v>
      </c>
      <c r="C80" s="27"/>
      <c r="D80" s="27"/>
      <c r="E80" s="16">
        <f>C80*D80</f>
        <v>0</v>
      </c>
      <c r="F80" s="143"/>
      <c r="G80" s="20"/>
      <c r="H80" s="20"/>
      <c r="I80" s="20"/>
      <c r="J80" s="20"/>
      <c r="K80" s="20"/>
    </row>
    <row r="81" spans="2:11" ht="16.5" thickBot="1" x14ac:dyDescent="0.3">
      <c r="B81" s="32" t="s">
        <v>83</v>
      </c>
      <c r="C81" s="128"/>
      <c r="D81" s="128"/>
      <c r="E81" s="18">
        <f>C81*D81</f>
        <v>0</v>
      </c>
      <c r="F81" s="144"/>
      <c r="G81" s="20"/>
      <c r="H81" s="20"/>
      <c r="I81" s="20"/>
      <c r="J81" s="20"/>
      <c r="K81" s="20"/>
    </row>
    <row r="82" spans="2:11" ht="15.75" x14ac:dyDescent="0.25">
      <c r="B82" s="20"/>
      <c r="C82" s="20"/>
      <c r="D82" s="20"/>
      <c r="E82" s="20"/>
      <c r="F82" s="20"/>
      <c r="G82" s="20"/>
      <c r="H82" s="20"/>
      <c r="I82" s="20"/>
      <c r="J82" s="20"/>
      <c r="K82" s="20"/>
    </row>
    <row r="83" spans="2:11" ht="18.75" x14ac:dyDescent="0.3">
      <c r="B83" s="30" t="s">
        <v>84</v>
      </c>
      <c r="C83" s="40"/>
      <c r="D83" s="40"/>
      <c r="E83" s="34"/>
      <c r="F83" s="34"/>
      <c r="G83" s="20"/>
      <c r="H83" s="20"/>
      <c r="I83" s="20"/>
      <c r="J83" s="20"/>
      <c r="K83" s="20"/>
    </row>
    <row r="84" spans="2:11" ht="16.5" thickBot="1" x14ac:dyDescent="0.3">
      <c r="B84" s="20"/>
      <c r="C84" s="20"/>
      <c r="D84" s="20"/>
      <c r="E84" s="20"/>
      <c r="F84" s="20"/>
      <c r="G84" s="20"/>
      <c r="H84" s="20"/>
      <c r="I84" s="20"/>
      <c r="J84" s="20"/>
      <c r="K84" s="20"/>
    </row>
    <row r="85" spans="2:11" ht="32.25" thickBot="1" x14ac:dyDescent="0.3">
      <c r="B85" s="41" t="s">
        <v>77</v>
      </c>
      <c r="C85" s="41" t="s">
        <v>113</v>
      </c>
      <c r="D85" s="41" t="s">
        <v>114</v>
      </c>
      <c r="E85" s="42" t="s">
        <v>115</v>
      </c>
      <c r="F85" s="20"/>
      <c r="G85" s="20"/>
      <c r="H85" s="20"/>
      <c r="I85" s="20"/>
      <c r="J85" s="20"/>
      <c r="K85" s="20"/>
    </row>
    <row r="86" spans="2:11" ht="16.5" thickBot="1" x14ac:dyDescent="0.3">
      <c r="B86" s="56">
        <v>1</v>
      </c>
      <c r="C86" s="57">
        <v>2</v>
      </c>
      <c r="D86" s="57">
        <v>3</v>
      </c>
      <c r="E86" s="58">
        <v>4</v>
      </c>
      <c r="F86" s="20"/>
      <c r="G86" s="20"/>
      <c r="H86" s="20"/>
      <c r="I86" s="20"/>
      <c r="J86" s="20"/>
      <c r="K86" s="20"/>
    </row>
    <row r="87" spans="2:11" ht="15.75" x14ac:dyDescent="0.25">
      <c r="B87" s="59" t="s">
        <v>85</v>
      </c>
      <c r="C87" s="131"/>
      <c r="D87" s="131"/>
      <c r="E87" s="15">
        <f>IFERROR(C87*D87,"")</f>
        <v>0</v>
      </c>
      <c r="F87" s="20"/>
      <c r="G87" s="20"/>
      <c r="H87" s="20"/>
      <c r="I87" s="20"/>
      <c r="J87" s="20"/>
      <c r="K87" s="20"/>
    </row>
    <row r="88" spans="2:11" ht="16.5" thickBot="1" x14ac:dyDescent="0.3">
      <c r="B88" s="32" t="s">
        <v>86</v>
      </c>
      <c r="C88" s="61"/>
      <c r="D88" s="61"/>
      <c r="E88" s="19">
        <f>IFERROR(C88*D88,"")</f>
        <v>0</v>
      </c>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row r="91" spans="2:11" ht="15.75" x14ac:dyDescent="0.25">
      <c r="B91" s="20"/>
      <c r="C91" s="20"/>
      <c r="D91" s="20"/>
      <c r="E91" s="20"/>
      <c r="F91" s="20"/>
      <c r="G91" s="20"/>
      <c r="H91" s="20"/>
      <c r="I91" s="20"/>
      <c r="J91" s="20"/>
      <c r="K91" s="20"/>
    </row>
  </sheetData>
  <sheetProtection algorithmName="SHA-512" hashValue="mXpHMloBUcGPK4fyXllYrkR2k5bxSUM3D8mv63iJrLEheuLgreisxZ2oMz3Kmh6X5GQ9FoG/nlBMk1rMYQnSqA==" saltValue="Wze1ZQ7tnHu4qAbi883eOg==" spinCount="100000" sheet="1" scenarios="1" formatColumns="0" formatRows="0" insertColumns="0" insertRows="0" selectLockedCells="1"/>
  <mergeCells count="8">
    <mergeCell ref="F79:F81"/>
    <mergeCell ref="B33:D33"/>
    <mergeCell ref="B2:K2"/>
    <mergeCell ref="B3:K3"/>
    <mergeCell ref="B12:K18"/>
    <mergeCell ref="B35:E37"/>
    <mergeCell ref="B60:E61"/>
    <mergeCell ref="B70:F7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117E53C8-9E59-415D-A30E-0B62AF63A173}">
          <x14:formula1>
            <xm:f>'datu lapa'!$B$73:$B$77</xm:f>
          </x14:formula1>
          <xm:sqref>C45</xm:sqref>
        </x14:dataValidation>
        <x14:dataValidation type="list" allowBlank="1" showInputMessage="1" showErrorMessage="1" xr:uid="{C9849CE7-9540-4FC3-8342-7A5E644A37A3}">
          <x14:formula1>
            <xm:f>'datu lapa'!$B$68:$B$69</xm:f>
          </x14:formula1>
          <xm:sqref>B52</xm:sqref>
        </x14:dataValidation>
        <x14:dataValidation type="list" allowBlank="1" showInputMessage="1" showErrorMessage="1" xr:uid="{7FCB5131-AA10-4CEF-B740-F7802697C139}">
          <x14:formula1>
            <xm:f>'datu lapa'!$B$63:$B$64</xm:f>
          </x14:formula1>
          <xm:sqref>C25:C32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9900-22F4-4293-B84C-634F69ADCEE4}">
  <sheetPr>
    <tabColor rgb="FFFFCC99"/>
  </sheetPr>
  <dimension ref="B2:M91"/>
  <sheetViews>
    <sheetView workbookViewId="0">
      <selection activeCell="B3" sqref="B3:K3"/>
    </sheetView>
  </sheetViews>
  <sheetFormatPr defaultColWidth="9.140625" defaultRowHeight="12.75" x14ac:dyDescent="0.2"/>
  <cols>
    <col min="1" max="1" width="9.140625" style="24"/>
    <col min="2" max="2" width="66.7109375" style="24" customWidth="1"/>
    <col min="3" max="3" width="10.5703125" style="24" customWidth="1"/>
    <col min="4" max="4" width="12.85546875" style="24" customWidth="1"/>
    <col min="5" max="5" width="13.140625" style="24" customWidth="1"/>
    <col min="6" max="6" width="13.85546875" style="24" customWidth="1"/>
    <col min="7"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1" ht="13.15" customHeight="1" x14ac:dyDescent="0.2">
      <c r="B17" s="148"/>
      <c r="C17" s="149"/>
      <c r="D17" s="149"/>
      <c r="E17" s="149"/>
      <c r="F17" s="149"/>
      <c r="G17" s="149"/>
      <c r="H17" s="149"/>
      <c r="I17" s="149"/>
      <c r="J17" s="149"/>
      <c r="K17" s="150"/>
    </row>
    <row r="18" spans="2:11" ht="13.9" customHeight="1" thickBot="1" x14ac:dyDescent="0.25">
      <c r="B18" s="151"/>
      <c r="C18" s="152"/>
      <c r="D18" s="152"/>
      <c r="E18" s="152"/>
      <c r="F18" s="152"/>
      <c r="G18" s="152"/>
      <c r="H18" s="152"/>
      <c r="I18" s="152"/>
      <c r="J18" s="152"/>
      <c r="K18" s="153"/>
    </row>
    <row r="21" spans="2:11" ht="18.75" x14ac:dyDescent="0.3">
      <c r="B21" s="30" t="s">
        <v>92</v>
      </c>
      <c r="C21" s="40"/>
      <c r="D21" s="40"/>
      <c r="E21" s="20"/>
      <c r="F21" s="20"/>
      <c r="G21" s="20"/>
      <c r="H21" s="20"/>
      <c r="I21" s="20"/>
      <c r="J21" s="20"/>
      <c r="K21" s="20"/>
    </row>
    <row r="22" spans="2:11" ht="16.5" thickBot="1" x14ac:dyDescent="0.3">
      <c r="B22" s="20"/>
      <c r="C22" s="20"/>
      <c r="D22" s="20"/>
      <c r="E22" s="20"/>
      <c r="F22" s="20"/>
      <c r="G22" s="20"/>
      <c r="H22" s="20"/>
      <c r="I22" s="20"/>
      <c r="J22" s="20"/>
      <c r="K22" s="20"/>
    </row>
    <row r="23" spans="2:11" ht="32.25" thickBot="1" x14ac:dyDescent="0.3">
      <c r="B23" s="46" t="s">
        <v>42</v>
      </c>
      <c r="C23" s="47" t="s">
        <v>43</v>
      </c>
      <c r="D23" s="47" t="s">
        <v>44</v>
      </c>
      <c r="E23" s="48" t="s">
        <v>17</v>
      </c>
      <c r="F23" s="20"/>
      <c r="G23" s="20"/>
      <c r="H23" s="20"/>
      <c r="I23" s="20"/>
      <c r="J23" s="20"/>
      <c r="K23" s="20"/>
    </row>
    <row r="24" spans="2:11" ht="16.5" thickBot="1" x14ac:dyDescent="0.3">
      <c r="B24" s="43">
        <v>1</v>
      </c>
      <c r="C24" s="44">
        <v>2</v>
      </c>
      <c r="D24" s="44">
        <v>3</v>
      </c>
      <c r="E24" s="45">
        <v>4</v>
      </c>
      <c r="F24" s="20"/>
      <c r="G24" s="20"/>
      <c r="H24" s="20"/>
      <c r="I24" s="20"/>
      <c r="J24" s="20"/>
      <c r="K24" s="20"/>
    </row>
    <row r="25" spans="2:11" ht="15.75" x14ac:dyDescent="0.25">
      <c r="B25" s="31" t="s">
        <v>45</v>
      </c>
      <c r="C25" s="28" t="s">
        <v>21</v>
      </c>
      <c r="D25" s="27">
        <v>1</v>
      </c>
      <c r="E25" s="17">
        <f>IFERROR(IF(C25="Jā",((C58*C46/100)+(IF(B52="Automašīnas iegādes vērtība, EUR",C52/C51,C52*C50*12/C51))+((C47+C48+C49)*C50/C51))*C57,0),"")</f>
        <v>28.341599999999996</v>
      </c>
      <c r="F25" s="20"/>
      <c r="G25" s="20"/>
      <c r="H25" s="20"/>
      <c r="I25" s="20"/>
      <c r="J25" s="20"/>
      <c r="K25" s="20"/>
    </row>
    <row r="26" spans="2:11" ht="15.75" x14ac:dyDescent="0.25">
      <c r="B26" s="31" t="s">
        <v>32</v>
      </c>
      <c r="C26" s="28" t="s">
        <v>21</v>
      </c>
      <c r="D26" s="27">
        <v>1</v>
      </c>
      <c r="E26" s="17">
        <f>IFERROR(IF(C26="Jā",D26*F67*C56,0),"")</f>
        <v>23.055152727272727</v>
      </c>
      <c r="F26" s="20"/>
      <c r="G26" s="20"/>
      <c r="H26" s="20"/>
      <c r="I26" s="20"/>
      <c r="J26" s="20"/>
      <c r="K26" s="20"/>
    </row>
    <row r="27" spans="2:11" ht="15.75" x14ac:dyDescent="0.25">
      <c r="B27" s="31" t="s">
        <v>46</v>
      </c>
      <c r="C27" s="28" t="s">
        <v>21</v>
      </c>
      <c r="D27" s="27">
        <v>1</v>
      </c>
      <c r="E27" s="17">
        <f>IFERROR(IF(C27="Jā",D27*F68*C56,0),"")</f>
        <v>16.179054545454544</v>
      </c>
      <c r="F27" s="20"/>
      <c r="G27" s="20"/>
      <c r="H27" s="20"/>
      <c r="I27" s="20"/>
      <c r="J27" s="20"/>
      <c r="K27" s="20"/>
    </row>
    <row r="28" spans="2:11" ht="15.75" x14ac:dyDescent="0.25">
      <c r="B28" s="31" t="s">
        <v>33</v>
      </c>
      <c r="C28" s="28" t="s">
        <v>22</v>
      </c>
      <c r="D28" s="27"/>
      <c r="E28" s="17">
        <f>IFERROR(IF(C28="Jā",D28*F68*C56,0),"")</f>
        <v>0</v>
      </c>
      <c r="F28" s="20"/>
      <c r="G28" s="20"/>
      <c r="H28" s="20"/>
      <c r="I28" s="20"/>
      <c r="J28" s="20"/>
      <c r="K28" s="20"/>
    </row>
    <row r="29" spans="2:11" ht="15.75" x14ac:dyDescent="0.25">
      <c r="B29" s="31" t="s">
        <v>34</v>
      </c>
      <c r="C29" s="28" t="s">
        <v>22</v>
      </c>
      <c r="D29" s="27"/>
      <c r="E29" s="17">
        <v>0</v>
      </c>
      <c r="F29" s="20"/>
      <c r="G29" s="20"/>
      <c r="H29" s="20"/>
      <c r="I29" s="20"/>
      <c r="J29" s="20"/>
      <c r="K29" s="20"/>
    </row>
    <row r="30" spans="2:11" ht="15.75" x14ac:dyDescent="0.25">
      <c r="B30" s="31" t="s">
        <v>35</v>
      </c>
      <c r="C30" s="28" t="s">
        <v>22</v>
      </c>
      <c r="D30" s="20"/>
      <c r="E30" s="17">
        <f>IFERROR(IF(C30="Jā",SUM(E79:E81),0),"")</f>
        <v>0</v>
      </c>
      <c r="F30" s="20"/>
      <c r="G30" s="20"/>
      <c r="H30" s="20"/>
      <c r="I30" s="20"/>
      <c r="J30" s="20"/>
      <c r="K30" s="20"/>
    </row>
    <row r="31" spans="2:11" ht="15.75" x14ac:dyDescent="0.25">
      <c r="B31" s="31" t="s">
        <v>47</v>
      </c>
      <c r="C31" s="28" t="s">
        <v>22</v>
      </c>
      <c r="D31" s="27"/>
      <c r="E31" s="17">
        <f>IFERROR(IF(C31="Jā",D31*E87,0),"")</f>
        <v>0</v>
      </c>
      <c r="F31" s="20"/>
      <c r="G31" s="20"/>
      <c r="H31" s="20"/>
      <c r="I31" s="20"/>
      <c r="J31" s="20"/>
      <c r="K31" s="20"/>
    </row>
    <row r="32" spans="2:11" ht="16.5" thickBot="1" x14ac:dyDescent="0.3">
      <c r="B32" s="32" t="s">
        <v>48</v>
      </c>
      <c r="C32" s="127" t="s">
        <v>22</v>
      </c>
      <c r="D32" s="128"/>
      <c r="E32" s="19">
        <f>IFERROR(IF(C32="Jā",D32*C88,0),"")</f>
        <v>0</v>
      </c>
      <c r="F32" s="20"/>
      <c r="G32" s="20"/>
      <c r="H32" s="20"/>
      <c r="I32" s="20"/>
      <c r="J32" s="20"/>
      <c r="K32" s="20"/>
    </row>
    <row r="33" spans="2:11" ht="15.75" x14ac:dyDescent="0.25">
      <c r="B33" s="142" t="s">
        <v>144</v>
      </c>
      <c r="C33" s="142"/>
      <c r="D33" s="142"/>
      <c r="E33" s="66">
        <f>SUM(E25:E32)</f>
        <v>67.575807272727275</v>
      </c>
      <c r="F33" s="20"/>
      <c r="G33" s="20"/>
      <c r="H33" s="20"/>
      <c r="I33" s="20"/>
      <c r="J33" s="20"/>
      <c r="K33" s="20"/>
    </row>
    <row r="34" spans="2:11" ht="16.5" thickBot="1" x14ac:dyDescent="0.3">
      <c r="B34" s="20"/>
      <c r="C34" s="20"/>
      <c r="D34" s="20"/>
      <c r="E34" s="20"/>
      <c r="F34" s="20"/>
      <c r="G34" s="20"/>
      <c r="H34" s="20"/>
      <c r="I34" s="20"/>
      <c r="J34" s="20"/>
      <c r="K34" s="20"/>
    </row>
    <row r="35" spans="2:11" ht="15.6" customHeight="1" x14ac:dyDescent="0.2">
      <c r="B35" s="145" t="s">
        <v>110</v>
      </c>
      <c r="C35" s="146"/>
      <c r="D35" s="146"/>
      <c r="E35" s="147"/>
      <c r="F35" s="49"/>
      <c r="G35" s="49"/>
      <c r="H35" s="49"/>
      <c r="I35" s="49"/>
      <c r="J35" s="49"/>
      <c r="K35" s="49"/>
    </row>
    <row r="36" spans="2:11" ht="14.45" customHeight="1" x14ac:dyDescent="0.2">
      <c r="B36" s="148"/>
      <c r="C36" s="149"/>
      <c r="D36" s="149"/>
      <c r="E36" s="150"/>
      <c r="F36" s="49"/>
      <c r="G36" s="49"/>
      <c r="H36" s="49"/>
      <c r="I36" s="49"/>
      <c r="J36" s="49"/>
      <c r="K36" s="49"/>
    </row>
    <row r="37" spans="2:11" ht="20.45" customHeight="1" thickBot="1" x14ac:dyDescent="0.25">
      <c r="B37" s="151"/>
      <c r="C37" s="152"/>
      <c r="D37" s="152"/>
      <c r="E37" s="153"/>
      <c r="F37" s="49"/>
      <c r="G37" s="49"/>
      <c r="H37" s="49"/>
      <c r="I37" s="49"/>
      <c r="J37" s="49"/>
      <c r="K37" s="49"/>
    </row>
    <row r="38" spans="2:11" ht="15.75" x14ac:dyDescent="0.25">
      <c r="B38" s="20"/>
      <c r="C38" s="20"/>
      <c r="D38" s="20"/>
      <c r="E38" s="20"/>
      <c r="F38" s="20"/>
      <c r="G38" s="20"/>
      <c r="H38" s="20"/>
      <c r="I38" s="20"/>
      <c r="J38" s="20"/>
      <c r="K38" s="20"/>
    </row>
    <row r="39" spans="2:11" ht="18.75" x14ac:dyDescent="0.3">
      <c r="B39" s="30" t="s">
        <v>52</v>
      </c>
      <c r="C39" s="20"/>
      <c r="D39" s="20"/>
      <c r="E39" s="20"/>
      <c r="F39" s="20"/>
      <c r="G39" s="20"/>
      <c r="H39" s="20"/>
      <c r="I39" s="20"/>
      <c r="J39" s="20"/>
      <c r="K39" s="20"/>
    </row>
    <row r="40" spans="2:11" ht="16.5" thickBot="1" x14ac:dyDescent="0.3">
      <c r="B40" s="20"/>
      <c r="C40" s="20"/>
      <c r="D40" s="20"/>
      <c r="E40" s="20"/>
      <c r="F40" s="20"/>
      <c r="G40" s="20"/>
      <c r="H40" s="20"/>
      <c r="I40" s="20"/>
      <c r="J40" s="20"/>
      <c r="K40" s="20"/>
    </row>
    <row r="41" spans="2:11" ht="16.5" thickBot="1" x14ac:dyDescent="0.3">
      <c r="B41" s="20" t="s">
        <v>36</v>
      </c>
      <c r="C41" s="129" t="s">
        <v>145</v>
      </c>
      <c r="D41" s="20"/>
      <c r="E41" s="20"/>
      <c r="F41" s="20"/>
      <c r="G41" s="20"/>
      <c r="H41" s="20"/>
      <c r="I41" s="20"/>
      <c r="J41" s="20"/>
      <c r="K41" s="20"/>
    </row>
    <row r="42" spans="2:11" ht="16.5" thickBot="1" x14ac:dyDescent="0.3">
      <c r="B42" s="20" t="s">
        <v>37</v>
      </c>
      <c r="C42" s="129" t="s">
        <v>146</v>
      </c>
      <c r="D42" s="20"/>
      <c r="E42" s="20"/>
      <c r="F42" s="20"/>
      <c r="G42" s="20"/>
      <c r="H42" s="20"/>
      <c r="I42" s="20"/>
      <c r="J42" s="20"/>
      <c r="K42" s="20"/>
    </row>
    <row r="43" spans="2:11" ht="16.5" thickBot="1" x14ac:dyDescent="0.3">
      <c r="B43" s="20" t="s">
        <v>53</v>
      </c>
      <c r="C43" s="129">
        <v>2015</v>
      </c>
      <c r="D43" s="20"/>
      <c r="E43" s="20"/>
      <c r="F43" s="20"/>
      <c r="G43" s="20"/>
      <c r="H43" s="20"/>
      <c r="I43" s="20"/>
      <c r="J43" s="20"/>
      <c r="K43" s="20"/>
    </row>
    <row r="44" spans="2:11" ht="16.5" thickBot="1" x14ac:dyDescent="0.3">
      <c r="B44" s="20" t="s">
        <v>73</v>
      </c>
      <c r="C44" s="129">
        <v>2</v>
      </c>
      <c r="D44" s="20"/>
      <c r="E44" s="20"/>
      <c r="F44" s="20"/>
      <c r="G44" s="20"/>
      <c r="H44" s="20"/>
      <c r="I44" s="20"/>
      <c r="J44" s="20"/>
      <c r="K44" s="20"/>
    </row>
    <row r="45" spans="2:11" ht="16.5" thickBot="1" x14ac:dyDescent="0.3">
      <c r="B45" s="20" t="s">
        <v>38</v>
      </c>
      <c r="C45" s="130" t="s">
        <v>60</v>
      </c>
      <c r="D45" s="20"/>
      <c r="E45" s="20"/>
      <c r="F45" s="20"/>
      <c r="G45" s="20"/>
      <c r="H45" s="20"/>
      <c r="I45" s="20"/>
      <c r="J45" s="20"/>
      <c r="K45" s="20"/>
    </row>
    <row r="46" spans="2:11" ht="16.5" thickBot="1" x14ac:dyDescent="0.3">
      <c r="B46" s="20" t="s">
        <v>54</v>
      </c>
      <c r="C46" s="129">
        <v>12</v>
      </c>
      <c r="D46" s="20" t="str">
        <f>IFERROR(VLOOKUP(C45,'datu lapa'!B:D,3,0),"")</f>
        <v>l / 100 km</v>
      </c>
      <c r="E46" s="20"/>
      <c r="F46" s="20"/>
      <c r="G46" s="20"/>
      <c r="H46" s="20"/>
      <c r="I46" s="20"/>
      <c r="J46" s="20"/>
      <c r="K46" s="20"/>
    </row>
    <row r="47" spans="2:11" ht="16.5" thickBot="1" x14ac:dyDescent="0.3">
      <c r="B47" s="20" t="s">
        <v>72</v>
      </c>
      <c r="C47" s="129">
        <v>150</v>
      </c>
      <c r="D47" s="20"/>
      <c r="E47" s="20"/>
      <c r="F47" s="20"/>
      <c r="G47" s="20"/>
      <c r="H47" s="20"/>
      <c r="I47" s="20"/>
      <c r="J47" s="20"/>
      <c r="K47" s="20"/>
    </row>
    <row r="48" spans="2:11" ht="16.5" thickBot="1" x14ac:dyDescent="0.3">
      <c r="B48" s="20" t="s">
        <v>70</v>
      </c>
      <c r="C48" s="129">
        <v>300</v>
      </c>
      <c r="D48" s="20"/>
      <c r="E48" s="20"/>
      <c r="F48" s="20"/>
      <c r="G48" s="20"/>
      <c r="H48" s="20"/>
      <c r="I48" s="20"/>
      <c r="J48" s="20"/>
      <c r="K48" s="20"/>
    </row>
    <row r="49" spans="2:11" ht="16.5" thickBot="1" x14ac:dyDescent="0.3">
      <c r="B49" s="20" t="s">
        <v>69</v>
      </c>
      <c r="C49" s="129">
        <v>800</v>
      </c>
      <c r="D49" s="20"/>
      <c r="E49" s="20"/>
      <c r="F49" s="20"/>
      <c r="G49" s="20"/>
      <c r="H49" s="20"/>
      <c r="I49" s="20"/>
      <c r="J49" s="20"/>
      <c r="K49" s="20"/>
    </row>
    <row r="50" spans="2:11" ht="16.5" thickBot="1" x14ac:dyDescent="0.3">
      <c r="B50" s="20" t="s">
        <v>55</v>
      </c>
      <c r="C50" s="129">
        <v>10</v>
      </c>
      <c r="D50" s="20"/>
      <c r="E50" s="20"/>
      <c r="F50" s="20"/>
      <c r="G50" s="20"/>
      <c r="H50" s="20"/>
      <c r="I50" s="20"/>
      <c r="J50" s="20"/>
      <c r="K50" s="20"/>
    </row>
    <row r="51" spans="2:11" ht="16.5" thickBot="1" x14ac:dyDescent="0.3">
      <c r="B51" s="20" t="s">
        <v>71</v>
      </c>
      <c r="C51" s="129">
        <v>250000</v>
      </c>
      <c r="D51" s="20"/>
      <c r="E51" s="20"/>
      <c r="F51" s="20"/>
      <c r="G51" s="20"/>
      <c r="H51" s="20"/>
      <c r="I51" s="20"/>
      <c r="J51" s="20"/>
      <c r="K51" s="20"/>
    </row>
    <row r="52" spans="2:11" ht="16.5" thickBot="1" x14ac:dyDescent="0.3">
      <c r="B52" s="130" t="s">
        <v>57</v>
      </c>
      <c r="C52" s="129">
        <v>40000</v>
      </c>
      <c r="D52" s="20"/>
      <c r="E52" s="20"/>
      <c r="F52" s="20"/>
      <c r="G52" s="20"/>
      <c r="H52" s="20"/>
      <c r="I52" s="20"/>
      <c r="J52" s="20"/>
      <c r="K52" s="20"/>
    </row>
    <row r="53" spans="2:11" ht="15.75" x14ac:dyDescent="0.25">
      <c r="B53" s="20"/>
      <c r="C53" s="20"/>
      <c r="D53" s="20"/>
      <c r="E53" s="20"/>
      <c r="F53" s="20"/>
      <c r="G53" s="20"/>
      <c r="H53" s="20"/>
      <c r="I53" s="20"/>
      <c r="J53" s="20"/>
      <c r="K53" s="20"/>
    </row>
    <row r="54" spans="2:11" ht="18.75" x14ac:dyDescent="0.3">
      <c r="B54" s="30" t="s">
        <v>65</v>
      </c>
      <c r="C54" s="20"/>
      <c r="D54" s="20"/>
      <c r="E54" s="20"/>
      <c r="F54" s="20"/>
      <c r="G54" s="20"/>
      <c r="H54" s="20"/>
      <c r="I54" s="20"/>
      <c r="J54" s="20"/>
      <c r="K54" s="20"/>
    </row>
    <row r="55" spans="2:11" ht="16.5" thickBot="1" x14ac:dyDescent="0.3">
      <c r="B55" s="20"/>
      <c r="C55" s="20"/>
      <c r="D55" s="20"/>
      <c r="E55" s="20"/>
      <c r="F55" s="20"/>
      <c r="G55" s="20"/>
      <c r="H55" s="20"/>
      <c r="I55" s="20"/>
      <c r="J55" s="20"/>
      <c r="K55" s="20"/>
    </row>
    <row r="56" spans="2:11" ht="16.5" thickBot="1" x14ac:dyDescent="0.3">
      <c r="B56" s="20" t="s">
        <v>66</v>
      </c>
      <c r="C56" s="129">
        <v>3</v>
      </c>
      <c r="D56" s="20"/>
      <c r="E56" s="20"/>
      <c r="F56" s="20"/>
      <c r="G56" s="20"/>
      <c r="H56" s="20"/>
      <c r="I56" s="20"/>
      <c r="J56" s="20"/>
      <c r="K56" s="20"/>
    </row>
    <row r="57" spans="2:11" ht="16.5" thickBot="1" x14ac:dyDescent="0.3">
      <c r="B57" s="20" t="s">
        <v>67</v>
      </c>
      <c r="C57" s="129">
        <v>70</v>
      </c>
      <c r="D57" s="20"/>
      <c r="E57" s="20"/>
      <c r="F57" s="20"/>
      <c r="G57" s="20"/>
      <c r="H57" s="20"/>
      <c r="I57" s="20"/>
      <c r="J57" s="20"/>
      <c r="K57" s="20"/>
    </row>
    <row r="58" spans="2:11" ht="16.5" thickBot="1" x14ac:dyDescent="0.3">
      <c r="B58" s="20" t="s">
        <v>68</v>
      </c>
      <c r="C58" s="129">
        <v>1.6240000000000001</v>
      </c>
      <c r="D58" s="20" t="str">
        <f>IFERROR(VLOOKUP(C45,'datu lapa'!B:D,2,0),"")</f>
        <v>EUR / l</v>
      </c>
      <c r="E58" s="20"/>
      <c r="F58" s="20"/>
      <c r="G58" s="20"/>
      <c r="H58" s="20"/>
      <c r="I58" s="20"/>
      <c r="J58" s="20"/>
      <c r="K58" s="20"/>
    </row>
    <row r="59" spans="2:11" ht="16.5" thickBot="1" x14ac:dyDescent="0.3">
      <c r="B59" s="20"/>
      <c r="C59" s="20"/>
      <c r="D59" s="20"/>
      <c r="E59" s="20"/>
      <c r="F59" s="20"/>
      <c r="G59" s="20"/>
      <c r="H59" s="20"/>
      <c r="I59" s="20"/>
      <c r="J59" s="20"/>
      <c r="K59" s="20"/>
    </row>
    <row r="60" spans="2:11" ht="15.6" customHeight="1" x14ac:dyDescent="0.2">
      <c r="B60" s="145" t="s">
        <v>111</v>
      </c>
      <c r="C60" s="146"/>
      <c r="D60" s="146"/>
      <c r="E60" s="147"/>
      <c r="F60" s="49"/>
      <c r="G60" s="49"/>
      <c r="H60" s="49"/>
      <c r="I60" s="49"/>
      <c r="J60" s="49"/>
      <c r="K60" s="49"/>
    </row>
    <row r="61" spans="2:11" ht="14.45" customHeight="1" thickBot="1" x14ac:dyDescent="0.25">
      <c r="B61" s="151"/>
      <c r="C61" s="152"/>
      <c r="D61" s="152"/>
      <c r="E61" s="153"/>
      <c r="F61" s="49"/>
      <c r="G61" s="49"/>
      <c r="H61" s="49"/>
      <c r="I61" s="49"/>
      <c r="J61" s="49"/>
      <c r="K61" s="49"/>
    </row>
    <row r="62" spans="2:11" ht="15.75" x14ac:dyDescent="0.25">
      <c r="B62" s="20"/>
      <c r="C62" s="20"/>
      <c r="D62" s="20"/>
      <c r="E62" s="20"/>
      <c r="F62" s="20"/>
      <c r="G62" s="20"/>
      <c r="H62" s="20"/>
      <c r="I62" s="20"/>
      <c r="J62" s="20"/>
      <c r="K62" s="20"/>
    </row>
    <row r="63" spans="2:11" ht="18.75" x14ac:dyDescent="0.3">
      <c r="B63" s="30" t="s">
        <v>93</v>
      </c>
      <c r="C63" s="40"/>
      <c r="D63" s="40"/>
      <c r="E63" s="34"/>
      <c r="F63" s="20"/>
      <c r="G63" s="20"/>
      <c r="H63" s="20"/>
      <c r="I63" s="20"/>
      <c r="J63" s="20"/>
      <c r="K63" s="20"/>
    </row>
    <row r="64" spans="2:11" ht="16.5" thickBot="1" x14ac:dyDescent="0.3">
      <c r="B64" s="20"/>
      <c r="C64" s="20"/>
      <c r="D64" s="20"/>
      <c r="E64" s="20"/>
      <c r="F64" s="20"/>
      <c r="G64" s="20"/>
      <c r="H64" s="20"/>
      <c r="I64" s="20"/>
      <c r="J64" s="20"/>
      <c r="K64" s="20"/>
    </row>
    <row r="65" spans="2:11" ht="63.75" thickBot="1" x14ac:dyDescent="0.3">
      <c r="B65" s="46" t="s">
        <v>74</v>
      </c>
      <c r="C65" s="47" t="s">
        <v>15</v>
      </c>
      <c r="D65" s="47" t="s">
        <v>116</v>
      </c>
      <c r="E65" s="50" t="s">
        <v>14</v>
      </c>
      <c r="F65" s="51" t="s">
        <v>76</v>
      </c>
      <c r="G65" s="20"/>
      <c r="H65" s="20"/>
      <c r="I65" s="20"/>
      <c r="J65" s="20"/>
      <c r="K65" s="20"/>
    </row>
    <row r="66" spans="2:11" ht="16.5" thickBot="1" x14ac:dyDescent="0.3">
      <c r="B66" s="43">
        <v>1</v>
      </c>
      <c r="C66" s="44">
        <v>2</v>
      </c>
      <c r="D66" s="44">
        <v>3</v>
      </c>
      <c r="E66" s="52">
        <v>4</v>
      </c>
      <c r="F66" s="53">
        <v>5</v>
      </c>
      <c r="G66" s="20"/>
      <c r="H66" s="20"/>
      <c r="I66" s="20"/>
      <c r="J66" s="20"/>
      <c r="K66" s="20"/>
    </row>
    <row r="67" spans="2:11" ht="15.75" x14ac:dyDescent="0.25">
      <c r="B67" s="59" t="s">
        <v>32</v>
      </c>
      <c r="C67" s="131">
        <v>5.7</v>
      </c>
      <c r="D67" s="62">
        <v>0.2359</v>
      </c>
      <c r="E67" s="62">
        <f>1/11</f>
        <v>9.0909090909090912E-2</v>
      </c>
      <c r="F67" s="63">
        <f>C67+(C67*D67)+E67*(C67+(C67*D67))</f>
        <v>7.6850509090909087</v>
      </c>
      <c r="G67" s="20"/>
      <c r="H67" s="20"/>
      <c r="I67" s="20"/>
      <c r="J67" s="65"/>
      <c r="K67" s="20"/>
    </row>
    <row r="68" spans="2:11" ht="16.5" thickBot="1" x14ac:dyDescent="0.3">
      <c r="B68" s="32" t="s">
        <v>75</v>
      </c>
      <c r="C68" s="61">
        <v>4</v>
      </c>
      <c r="D68" s="64">
        <v>0.2359</v>
      </c>
      <c r="E68" s="64">
        <f>1/11</f>
        <v>9.0909090909090912E-2</v>
      </c>
      <c r="F68" s="21">
        <f>C68+(C68*D68)+E68*(C68+(C68*D68))</f>
        <v>5.3930181818181815</v>
      </c>
      <c r="G68" s="20"/>
      <c r="H68" s="20"/>
      <c r="I68" s="20"/>
      <c r="J68" s="65"/>
      <c r="K68" s="20"/>
    </row>
    <row r="69" spans="2:11" ht="16.5" thickBot="1" x14ac:dyDescent="0.3">
      <c r="B69" s="20"/>
      <c r="C69" s="20"/>
      <c r="D69" s="20"/>
      <c r="E69" s="20"/>
      <c r="F69" s="20"/>
      <c r="G69" s="20"/>
      <c r="H69" s="20"/>
      <c r="I69" s="20"/>
      <c r="J69" s="20"/>
      <c r="K69" s="20"/>
    </row>
    <row r="70" spans="2:11" ht="15.6" customHeight="1" x14ac:dyDescent="0.2">
      <c r="B70" s="145" t="s">
        <v>112</v>
      </c>
      <c r="C70" s="146"/>
      <c r="D70" s="146"/>
      <c r="E70" s="146"/>
      <c r="F70" s="147"/>
      <c r="G70" s="49"/>
      <c r="H70" s="49"/>
      <c r="I70" s="49"/>
      <c r="J70" s="49"/>
      <c r="K70" s="49"/>
    </row>
    <row r="71" spans="2:11" ht="14.45" customHeight="1" x14ac:dyDescent="0.2">
      <c r="B71" s="148"/>
      <c r="C71" s="149"/>
      <c r="D71" s="149"/>
      <c r="E71" s="149"/>
      <c r="F71" s="150"/>
      <c r="G71" s="49"/>
      <c r="H71" s="49"/>
      <c r="I71" s="49"/>
      <c r="J71" s="49"/>
      <c r="K71" s="49"/>
    </row>
    <row r="72" spans="2:11" ht="14.45" customHeight="1" x14ac:dyDescent="0.2">
      <c r="B72" s="148"/>
      <c r="C72" s="149"/>
      <c r="D72" s="149"/>
      <c r="E72" s="149"/>
      <c r="F72" s="150"/>
      <c r="G72" s="49"/>
      <c r="H72" s="49"/>
      <c r="I72" s="49"/>
      <c r="J72" s="49"/>
      <c r="K72" s="49"/>
    </row>
    <row r="73" spans="2:11" ht="14.45" customHeight="1" thickBot="1" x14ac:dyDescent="0.25">
      <c r="B73" s="151"/>
      <c r="C73" s="152"/>
      <c r="D73" s="152"/>
      <c r="E73" s="152"/>
      <c r="F73" s="153"/>
      <c r="G73" s="49"/>
      <c r="H73" s="49"/>
      <c r="I73" s="49"/>
      <c r="J73" s="49"/>
      <c r="K73" s="49"/>
    </row>
    <row r="74" spans="2:11" ht="15.75" x14ac:dyDescent="0.25">
      <c r="B74" s="20"/>
      <c r="C74" s="20"/>
      <c r="D74" s="20"/>
      <c r="E74" s="20"/>
      <c r="F74" s="20"/>
      <c r="G74" s="20"/>
      <c r="H74" s="20"/>
      <c r="I74" s="20"/>
      <c r="J74" s="20"/>
      <c r="K74" s="20"/>
    </row>
    <row r="75" spans="2:11" ht="18.75" x14ac:dyDescent="0.3">
      <c r="B75" s="30" t="s">
        <v>94</v>
      </c>
      <c r="C75" s="40"/>
      <c r="D75" s="20"/>
      <c r="E75" s="20"/>
      <c r="F75" s="20"/>
      <c r="G75" s="20"/>
      <c r="H75" s="20"/>
      <c r="I75" s="20"/>
      <c r="J75" s="20"/>
      <c r="K75" s="20"/>
    </row>
    <row r="76" spans="2:11" ht="16.5" thickBot="1" x14ac:dyDescent="0.3">
      <c r="B76" s="20"/>
      <c r="C76" s="20"/>
      <c r="D76" s="20"/>
      <c r="E76" s="20"/>
      <c r="F76" s="20"/>
      <c r="G76" s="20"/>
      <c r="H76" s="20"/>
      <c r="I76" s="20"/>
      <c r="J76" s="20"/>
      <c r="K76" s="20"/>
    </row>
    <row r="77" spans="2:11" ht="32.25" thickBot="1" x14ac:dyDescent="0.3">
      <c r="B77" s="54" t="s">
        <v>77</v>
      </c>
      <c r="C77" s="47" t="s">
        <v>78</v>
      </c>
      <c r="D77" s="55" t="s">
        <v>79</v>
      </c>
      <c r="E77" s="50" t="s">
        <v>17</v>
      </c>
      <c r="F77" s="39" t="s">
        <v>80</v>
      </c>
      <c r="G77" s="20"/>
      <c r="H77" s="20"/>
      <c r="I77" s="20"/>
      <c r="J77" s="20"/>
      <c r="K77" s="20"/>
    </row>
    <row r="78" spans="2:11" ht="16.5" thickBot="1" x14ac:dyDescent="0.3">
      <c r="B78" s="43">
        <v>1</v>
      </c>
      <c r="C78" s="44">
        <v>2</v>
      </c>
      <c r="D78" s="44">
        <v>3</v>
      </c>
      <c r="E78" s="52">
        <v>4</v>
      </c>
      <c r="F78" s="53">
        <v>5</v>
      </c>
      <c r="G78" s="20"/>
      <c r="H78" s="20"/>
      <c r="I78" s="20"/>
      <c r="J78" s="20"/>
      <c r="K78" s="20"/>
    </row>
    <row r="79" spans="2:11" ht="15.75" x14ac:dyDescent="0.25">
      <c r="B79" s="31" t="s">
        <v>81</v>
      </c>
      <c r="C79" s="27"/>
      <c r="D79" s="27"/>
      <c r="E79" s="16">
        <f>C79*D79</f>
        <v>0</v>
      </c>
      <c r="F79" s="143" t="s">
        <v>101</v>
      </c>
      <c r="G79" s="20"/>
      <c r="H79" s="20"/>
      <c r="I79" s="20"/>
      <c r="J79" s="20"/>
      <c r="K79" s="20"/>
    </row>
    <row r="80" spans="2:11" ht="15.75" x14ac:dyDescent="0.25">
      <c r="B80" s="31" t="s">
        <v>82</v>
      </c>
      <c r="C80" s="27"/>
      <c r="D80" s="27"/>
      <c r="E80" s="16">
        <f>C80*D80</f>
        <v>0</v>
      </c>
      <c r="F80" s="143"/>
      <c r="G80" s="20"/>
      <c r="H80" s="20"/>
      <c r="I80" s="20"/>
      <c r="J80" s="20"/>
      <c r="K80" s="20"/>
    </row>
    <row r="81" spans="2:11" ht="16.5" thickBot="1" x14ac:dyDescent="0.3">
      <c r="B81" s="32" t="s">
        <v>83</v>
      </c>
      <c r="C81" s="128"/>
      <c r="D81" s="128"/>
      <c r="E81" s="18">
        <f>C81*D81</f>
        <v>0</v>
      </c>
      <c r="F81" s="144"/>
      <c r="G81" s="20"/>
      <c r="H81" s="20"/>
      <c r="I81" s="20"/>
      <c r="J81" s="20"/>
      <c r="K81" s="20"/>
    </row>
    <row r="82" spans="2:11" ht="15.75" x14ac:dyDescent="0.25">
      <c r="B82" s="20"/>
      <c r="C82" s="20"/>
      <c r="D82" s="20"/>
      <c r="E82" s="20"/>
      <c r="F82" s="20"/>
      <c r="G82" s="20"/>
      <c r="H82" s="20"/>
      <c r="I82" s="20"/>
      <c r="J82" s="20"/>
      <c r="K82" s="20"/>
    </row>
    <row r="83" spans="2:11" ht="18.75" x14ac:dyDescent="0.3">
      <c r="B83" s="30" t="s">
        <v>84</v>
      </c>
      <c r="C83" s="40"/>
      <c r="D83" s="40"/>
      <c r="E83" s="34"/>
      <c r="F83" s="34"/>
      <c r="G83" s="20"/>
      <c r="H83" s="20"/>
      <c r="I83" s="20"/>
      <c r="J83" s="20"/>
      <c r="K83" s="20"/>
    </row>
    <row r="84" spans="2:11" ht="16.5" thickBot="1" x14ac:dyDescent="0.3">
      <c r="B84" s="20"/>
      <c r="C84" s="20"/>
      <c r="D84" s="20"/>
      <c r="E84" s="20"/>
      <c r="F84" s="20"/>
      <c r="G84" s="20"/>
      <c r="H84" s="20"/>
      <c r="I84" s="20"/>
      <c r="J84" s="20"/>
      <c r="K84" s="20"/>
    </row>
    <row r="85" spans="2:11" ht="32.25" thickBot="1" x14ac:dyDescent="0.3">
      <c r="B85" s="41" t="s">
        <v>77</v>
      </c>
      <c r="C85" s="41" t="s">
        <v>113</v>
      </c>
      <c r="D85" s="41" t="s">
        <v>114</v>
      </c>
      <c r="E85" s="42" t="s">
        <v>115</v>
      </c>
      <c r="F85" s="20"/>
      <c r="G85" s="20"/>
      <c r="H85" s="20"/>
      <c r="I85" s="20"/>
      <c r="J85" s="20"/>
      <c r="K85" s="20"/>
    </row>
    <row r="86" spans="2:11" ht="16.5" thickBot="1" x14ac:dyDescent="0.3">
      <c r="B86" s="56">
        <v>1</v>
      </c>
      <c r="C86" s="57">
        <v>2</v>
      </c>
      <c r="D86" s="57">
        <v>3</v>
      </c>
      <c r="E86" s="58">
        <v>4</v>
      </c>
      <c r="F86" s="20"/>
      <c r="G86" s="20"/>
      <c r="H86" s="20"/>
      <c r="I86" s="20"/>
      <c r="J86" s="20"/>
      <c r="K86" s="20"/>
    </row>
    <row r="87" spans="2:11" ht="15.75" x14ac:dyDescent="0.25">
      <c r="B87" s="59" t="s">
        <v>85</v>
      </c>
      <c r="C87" s="131"/>
      <c r="D87" s="131"/>
      <c r="E87" s="15">
        <f>IFERROR(C87*D87,"")</f>
        <v>0</v>
      </c>
      <c r="F87" s="20"/>
      <c r="G87" s="20"/>
      <c r="H87" s="20"/>
      <c r="I87" s="20"/>
      <c r="J87" s="20"/>
      <c r="K87" s="20"/>
    </row>
    <row r="88" spans="2:11" ht="16.5" thickBot="1" x14ac:dyDescent="0.3">
      <c r="B88" s="32" t="s">
        <v>86</v>
      </c>
      <c r="C88" s="61"/>
      <c r="D88" s="61"/>
      <c r="E88" s="19">
        <f>IFERROR(C88*D88,"")</f>
        <v>0</v>
      </c>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row r="91" spans="2:11" ht="15.75" x14ac:dyDescent="0.25">
      <c r="B91" s="20"/>
      <c r="C91" s="20"/>
      <c r="D91" s="20"/>
      <c r="E91" s="20"/>
      <c r="F91" s="20"/>
      <c r="G91" s="20"/>
      <c r="H91" s="20"/>
      <c r="I91" s="20"/>
      <c r="J91" s="20"/>
      <c r="K91" s="20"/>
    </row>
  </sheetData>
  <sheetProtection algorithmName="SHA-512" hashValue="Jhxbq6h/h+wQBc6+WeI4Bv9qnfHp/1ZaZgxrRJUSmkO4KcwFd3zeEjbSOgIwPDbnYFvQd7PgkxLFYYcpVnAIEg==" saltValue="IclMp+w/uDTNj/Yn4nJybA==" spinCount="100000" sheet="1" scenarios="1" formatColumns="0" formatRows="0" insertColumns="0" insertRows="0" selectLockedCells="1"/>
  <mergeCells count="8">
    <mergeCell ref="F79:F81"/>
    <mergeCell ref="B33:D33"/>
    <mergeCell ref="B2:K2"/>
    <mergeCell ref="B3:K3"/>
    <mergeCell ref="B12:K18"/>
    <mergeCell ref="B35:E37"/>
    <mergeCell ref="B60:E61"/>
    <mergeCell ref="B70:F7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473056C-A7E6-47FA-8AFE-5E7612435E92}">
          <x14:formula1>
            <xm:f>'datu lapa'!$B$73:$B$77</xm:f>
          </x14:formula1>
          <xm:sqref>C45</xm:sqref>
        </x14:dataValidation>
        <x14:dataValidation type="list" allowBlank="1" showInputMessage="1" showErrorMessage="1" xr:uid="{4276F572-CCBF-4165-8FAE-E546F4E3528D}">
          <x14:formula1>
            <xm:f>'datu lapa'!$B$68:$B$69</xm:f>
          </x14:formula1>
          <xm:sqref>B52</xm:sqref>
        </x14:dataValidation>
        <x14:dataValidation type="list" allowBlank="1" showInputMessage="1" showErrorMessage="1" xr:uid="{20672BC1-ED38-4019-99D0-7DB9868F9A0E}">
          <x14:formula1>
            <xm:f>'datu lapa'!$B$63:$B$64</xm:f>
          </x14:formula1>
          <xm:sqref>C25:C32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C8808-3764-4EB5-B915-D89ED27A3F81}">
  <sheetPr>
    <tabColor rgb="FFCCFFCC"/>
  </sheetPr>
  <dimension ref="B2:M91"/>
  <sheetViews>
    <sheetView workbookViewId="0">
      <selection activeCell="C67" sqref="C67:E68"/>
    </sheetView>
  </sheetViews>
  <sheetFormatPr defaultColWidth="9.140625" defaultRowHeight="12.75" x14ac:dyDescent="0.2"/>
  <cols>
    <col min="1" max="1" width="9.140625" style="24"/>
    <col min="2" max="2" width="66.7109375" style="24" customWidth="1"/>
    <col min="3" max="3" width="10.5703125" style="24" customWidth="1"/>
    <col min="4" max="4" width="12.85546875" style="24" customWidth="1"/>
    <col min="5" max="5" width="13.140625" style="24" customWidth="1"/>
    <col min="6" max="6" width="13.85546875" style="24" customWidth="1"/>
    <col min="7" max="16384" width="9.140625" style="24"/>
  </cols>
  <sheetData>
    <row r="2" spans="2:13" ht="18.75" x14ac:dyDescent="0.3">
      <c r="B2" s="141" t="s">
        <v>0</v>
      </c>
      <c r="C2" s="141"/>
      <c r="D2" s="141"/>
      <c r="E2" s="141"/>
      <c r="F2" s="141"/>
      <c r="G2" s="141"/>
      <c r="H2" s="141"/>
      <c r="I2" s="141"/>
      <c r="J2" s="141"/>
      <c r="K2" s="141"/>
    </row>
    <row r="3" spans="2:13" ht="18.75" x14ac:dyDescent="0.3">
      <c r="B3" s="141" t="s">
        <v>117</v>
      </c>
      <c r="C3" s="141"/>
      <c r="D3" s="141"/>
      <c r="E3" s="141"/>
      <c r="F3" s="141"/>
      <c r="G3" s="141"/>
      <c r="H3" s="141"/>
      <c r="I3" s="141"/>
      <c r="J3" s="141"/>
      <c r="K3" s="141"/>
    </row>
    <row r="5" spans="2:13" ht="20.25" x14ac:dyDescent="0.3">
      <c r="B5" s="26" t="s">
        <v>2</v>
      </c>
      <c r="C5" s="25"/>
      <c r="D5" s="25"/>
      <c r="E5" s="25"/>
      <c r="F5" s="25"/>
    </row>
    <row r="6" spans="2:13" ht="15.75" x14ac:dyDescent="0.25">
      <c r="C6" s="27" t="s">
        <v>3</v>
      </c>
      <c r="D6" s="20" t="s">
        <v>6</v>
      </c>
      <c r="E6" s="20"/>
      <c r="F6" s="20"/>
      <c r="G6" s="20"/>
      <c r="H6" s="20"/>
      <c r="I6" s="20"/>
      <c r="J6" s="20"/>
      <c r="K6" s="20"/>
      <c r="L6" s="20"/>
      <c r="M6" s="20"/>
    </row>
    <row r="7" spans="2:13" ht="15.75" x14ac:dyDescent="0.25">
      <c r="C7" s="28" t="s">
        <v>4</v>
      </c>
      <c r="D7" s="20" t="s">
        <v>107</v>
      </c>
      <c r="E7" s="20"/>
      <c r="F7" s="20"/>
      <c r="G7" s="20"/>
      <c r="H7" s="20"/>
      <c r="I7" s="20"/>
      <c r="J7" s="20"/>
      <c r="K7" s="20"/>
      <c r="L7" s="20"/>
      <c r="M7" s="20"/>
    </row>
    <row r="8" spans="2:13" ht="15.75" x14ac:dyDescent="0.25">
      <c r="C8" s="29" t="s">
        <v>5</v>
      </c>
      <c r="D8" s="20" t="s">
        <v>108</v>
      </c>
      <c r="E8" s="20"/>
      <c r="F8" s="20"/>
      <c r="G8" s="20"/>
      <c r="H8" s="20"/>
      <c r="I8" s="20"/>
      <c r="J8" s="20"/>
      <c r="K8" s="20"/>
      <c r="L8" s="20"/>
      <c r="M8" s="20"/>
    </row>
    <row r="10" spans="2:13" ht="18.75" x14ac:dyDescent="0.3">
      <c r="B10" s="26" t="s">
        <v>11</v>
      </c>
    </row>
    <row r="11" spans="2:13" ht="13.5" thickBot="1" x14ac:dyDescent="0.25"/>
    <row r="12" spans="2:13" ht="13.15" customHeight="1" x14ac:dyDescent="0.2">
      <c r="B12" s="145" t="s">
        <v>109</v>
      </c>
      <c r="C12" s="146"/>
      <c r="D12" s="146"/>
      <c r="E12" s="146"/>
      <c r="F12" s="146"/>
      <c r="G12" s="146"/>
      <c r="H12" s="146"/>
      <c r="I12" s="146"/>
      <c r="J12" s="146"/>
      <c r="K12" s="147"/>
    </row>
    <row r="13" spans="2:13" ht="13.15" customHeight="1" x14ac:dyDescent="0.2">
      <c r="B13" s="148"/>
      <c r="C13" s="149"/>
      <c r="D13" s="149"/>
      <c r="E13" s="149"/>
      <c r="F13" s="149"/>
      <c r="G13" s="149"/>
      <c r="H13" s="149"/>
      <c r="I13" s="149"/>
      <c r="J13" s="149"/>
      <c r="K13" s="150"/>
    </row>
    <row r="14" spans="2:13" ht="13.15" customHeight="1" x14ac:dyDescent="0.2">
      <c r="B14" s="148"/>
      <c r="C14" s="149"/>
      <c r="D14" s="149"/>
      <c r="E14" s="149"/>
      <c r="F14" s="149"/>
      <c r="G14" s="149"/>
      <c r="H14" s="149"/>
      <c r="I14" s="149"/>
      <c r="J14" s="149"/>
      <c r="K14" s="150"/>
    </row>
    <row r="15" spans="2:13" ht="13.15" customHeight="1" x14ac:dyDescent="0.2">
      <c r="B15" s="148"/>
      <c r="C15" s="149"/>
      <c r="D15" s="149"/>
      <c r="E15" s="149"/>
      <c r="F15" s="149"/>
      <c r="G15" s="149"/>
      <c r="H15" s="149"/>
      <c r="I15" s="149"/>
      <c r="J15" s="149"/>
      <c r="K15" s="150"/>
    </row>
    <row r="16" spans="2:13" ht="13.15" customHeight="1" x14ac:dyDescent="0.2">
      <c r="B16" s="148"/>
      <c r="C16" s="149"/>
      <c r="D16" s="149"/>
      <c r="E16" s="149"/>
      <c r="F16" s="149"/>
      <c r="G16" s="149"/>
      <c r="H16" s="149"/>
      <c r="I16" s="149"/>
      <c r="J16" s="149"/>
      <c r="K16" s="150"/>
    </row>
    <row r="17" spans="2:11" ht="13.15" customHeight="1" x14ac:dyDescent="0.2">
      <c r="B17" s="148"/>
      <c r="C17" s="149"/>
      <c r="D17" s="149"/>
      <c r="E17" s="149"/>
      <c r="F17" s="149"/>
      <c r="G17" s="149"/>
      <c r="H17" s="149"/>
      <c r="I17" s="149"/>
      <c r="J17" s="149"/>
      <c r="K17" s="150"/>
    </row>
    <row r="18" spans="2:11" ht="13.9" customHeight="1" thickBot="1" x14ac:dyDescent="0.25">
      <c r="B18" s="151"/>
      <c r="C18" s="152"/>
      <c r="D18" s="152"/>
      <c r="E18" s="152"/>
      <c r="F18" s="152"/>
      <c r="G18" s="152"/>
      <c r="H18" s="152"/>
      <c r="I18" s="152"/>
      <c r="J18" s="152"/>
      <c r="K18" s="153"/>
    </row>
    <row r="21" spans="2:11" ht="18.75" x14ac:dyDescent="0.3">
      <c r="B21" s="30" t="s">
        <v>92</v>
      </c>
      <c r="C21" s="40"/>
      <c r="D21" s="40"/>
      <c r="E21" s="20"/>
      <c r="F21" s="20"/>
      <c r="G21" s="20"/>
      <c r="H21" s="20"/>
      <c r="I21" s="20"/>
      <c r="J21" s="20"/>
      <c r="K21" s="20"/>
    </row>
    <row r="22" spans="2:11" ht="16.5" thickBot="1" x14ac:dyDescent="0.3">
      <c r="B22" s="20"/>
      <c r="C22" s="20"/>
      <c r="D22" s="20"/>
      <c r="E22" s="20"/>
      <c r="F22" s="20"/>
      <c r="G22" s="20"/>
      <c r="H22" s="20"/>
      <c r="I22" s="20"/>
      <c r="J22" s="20"/>
      <c r="K22" s="20"/>
    </row>
    <row r="23" spans="2:11" ht="32.25" thickBot="1" x14ac:dyDescent="0.3">
      <c r="B23" s="46" t="s">
        <v>42</v>
      </c>
      <c r="C23" s="47" t="s">
        <v>43</v>
      </c>
      <c r="D23" s="47" t="s">
        <v>44</v>
      </c>
      <c r="E23" s="48" t="s">
        <v>17</v>
      </c>
      <c r="F23" s="20"/>
      <c r="G23" s="20"/>
      <c r="H23" s="20"/>
      <c r="I23" s="20"/>
      <c r="J23" s="20"/>
      <c r="K23" s="20"/>
    </row>
    <row r="24" spans="2:11" ht="16.5" thickBot="1" x14ac:dyDescent="0.3">
      <c r="B24" s="43">
        <v>1</v>
      </c>
      <c r="C24" s="44">
        <v>2</v>
      </c>
      <c r="D24" s="44">
        <v>3</v>
      </c>
      <c r="E24" s="45">
        <v>4</v>
      </c>
      <c r="F24" s="20"/>
      <c r="G24" s="20"/>
      <c r="H24" s="20"/>
      <c r="I24" s="20"/>
      <c r="J24" s="20"/>
      <c r="K24" s="20"/>
    </row>
    <row r="25" spans="2:11" ht="15.75" x14ac:dyDescent="0.25">
      <c r="B25" s="31" t="s">
        <v>45</v>
      </c>
      <c r="C25" s="28" t="s">
        <v>22</v>
      </c>
      <c r="D25" s="27"/>
      <c r="E25" s="17">
        <f>IFERROR(IF(C25="Jā",((C58*C46/100)+(IF(B52="Automašīnas iegādes vērtība, EUR",C52/C51,C52*C50*12/C51))+((C47+C48+C49)*C50/C51))*C57,0),"")</f>
        <v>0</v>
      </c>
      <c r="F25" s="20"/>
      <c r="G25" s="20"/>
      <c r="H25" s="20"/>
      <c r="I25" s="20"/>
      <c r="J25" s="20"/>
      <c r="K25" s="20"/>
    </row>
    <row r="26" spans="2:11" ht="15.75" x14ac:dyDescent="0.25">
      <c r="B26" s="31" t="s">
        <v>32</v>
      </c>
      <c r="C26" s="28" t="s">
        <v>22</v>
      </c>
      <c r="D26" s="27"/>
      <c r="E26" s="17">
        <f>IFERROR(IF(C26="Jā",D26*F67*C56,0),"")</f>
        <v>0</v>
      </c>
      <c r="F26" s="20"/>
      <c r="G26" s="20"/>
      <c r="H26" s="20"/>
      <c r="I26" s="20"/>
      <c r="J26" s="20"/>
      <c r="K26" s="20"/>
    </row>
    <row r="27" spans="2:11" ht="15.75" x14ac:dyDescent="0.25">
      <c r="B27" s="31" t="s">
        <v>46</v>
      </c>
      <c r="C27" s="28" t="s">
        <v>22</v>
      </c>
      <c r="D27" s="27"/>
      <c r="E27" s="17">
        <f>IFERROR(IF(C27="Jā",D27*F68*C56,0),"")</f>
        <v>0</v>
      </c>
      <c r="F27" s="20"/>
      <c r="G27" s="20"/>
      <c r="H27" s="20"/>
      <c r="I27" s="20"/>
      <c r="J27" s="20"/>
      <c r="K27" s="20"/>
    </row>
    <row r="28" spans="2:11" ht="15.75" x14ac:dyDescent="0.25">
      <c r="B28" s="31" t="s">
        <v>33</v>
      </c>
      <c r="C28" s="28" t="s">
        <v>22</v>
      </c>
      <c r="D28" s="27"/>
      <c r="E28" s="17">
        <f>IFERROR(IF(C28="Jā",D28*F68*C56,0),"")</f>
        <v>0</v>
      </c>
      <c r="F28" s="20"/>
      <c r="G28" s="20"/>
      <c r="H28" s="20"/>
      <c r="I28" s="20"/>
      <c r="J28" s="20"/>
      <c r="K28" s="20"/>
    </row>
    <row r="29" spans="2:11" ht="15.75" x14ac:dyDescent="0.25">
      <c r="B29" s="31" t="s">
        <v>34</v>
      </c>
      <c r="C29" s="28" t="s">
        <v>22</v>
      </c>
      <c r="D29" s="27"/>
      <c r="E29" s="17">
        <v>0</v>
      </c>
      <c r="F29" s="20"/>
      <c r="G29" s="20"/>
      <c r="H29" s="20"/>
      <c r="I29" s="20"/>
      <c r="J29" s="20"/>
      <c r="K29" s="20"/>
    </row>
    <row r="30" spans="2:11" ht="15.75" x14ac:dyDescent="0.25">
      <c r="B30" s="31" t="s">
        <v>35</v>
      </c>
      <c r="C30" s="28" t="s">
        <v>22</v>
      </c>
      <c r="D30" s="20"/>
      <c r="E30" s="17">
        <f>IFERROR(IF(C30="Jā",SUM(E79:E81),0),"")</f>
        <v>0</v>
      </c>
      <c r="F30" s="20"/>
      <c r="G30" s="20"/>
      <c r="H30" s="20"/>
      <c r="I30" s="20"/>
      <c r="J30" s="20"/>
      <c r="K30" s="20"/>
    </row>
    <row r="31" spans="2:11" ht="15.75" x14ac:dyDescent="0.25">
      <c r="B31" s="31" t="s">
        <v>47</v>
      </c>
      <c r="C31" s="28" t="s">
        <v>21</v>
      </c>
      <c r="D31" s="27">
        <v>1</v>
      </c>
      <c r="E31" s="17">
        <f>IFERROR(IF(C31="Jā",D31*E87,0),"")</f>
        <v>16</v>
      </c>
      <c r="F31" s="20"/>
      <c r="G31" s="20"/>
      <c r="H31" s="20"/>
      <c r="I31" s="20"/>
      <c r="J31" s="20"/>
      <c r="K31" s="20"/>
    </row>
    <row r="32" spans="2:11" ht="16.5" thickBot="1" x14ac:dyDescent="0.3">
      <c r="B32" s="32" t="s">
        <v>48</v>
      </c>
      <c r="C32" s="127" t="s">
        <v>22</v>
      </c>
      <c r="D32" s="128"/>
      <c r="E32" s="19">
        <f>IFERROR(IF(C32="Jā",D32*C88,0),"")</f>
        <v>0</v>
      </c>
      <c r="F32" s="20"/>
      <c r="G32" s="20"/>
      <c r="H32" s="20"/>
      <c r="I32" s="20"/>
      <c r="J32" s="20"/>
      <c r="K32" s="20"/>
    </row>
    <row r="33" spans="2:11" ht="15.75" x14ac:dyDescent="0.25">
      <c r="B33" s="142" t="s">
        <v>144</v>
      </c>
      <c r="C33" s="142"/>
      <c r="D33" s="142"/>
      <c r="E33" s="66">
        <f>SUM(E25:E32)</f>
        <v>16</v>
      </c>
      <c r="F33" s="20"/>
      <c r="G33" s="20"/>
      <c r="H33" s="20"/>
      <c r="I33" s="20"/>
      <c r="J33" s="20"/>
      <c r="K33" s="20"/>
    </row>
    <row r="34" spans="2:11" ht="16.5" thickBot="1" x14ac:dyDescent="0.3">
      <c r="B34" s="20"/>
      <c r="C34" s="20"/>
      <c r="D34" s="20"/>
      <c r="E34" s="20"/>
      <c r="F34" s="20"/>
      <c r="G34" s="20"/>
      <c r="H34" s="20"/>
      <c r="I34" s="20"/>
      <c r="J34" s="20"/>
      <c r="K34" s="20"/>
    </row>
    <row r="35" spans="2:11" ht="15.6" customHeight="1" x14ac:dyDescent="0.2">
      <c r="B35" s="145" t="s">
        <v>110</v>
      </c>
      <c r="C35" s="146"/>
      <c r="D35" s="146"/>
      <c r="E35" s="147"/>
      <c r="F35" s="49"/>
      <c r="G35" s="49"/>
      <c r="H35" s="49"/>
      <c r="I35" s="49"/>
      <c r="J35" s="49"/>
      <c r="K35" s="49"/>
    </row>
    <row r="36" spans="2:11" ht="14.45" customHeight="1" x14ac:dyDescent="0.2">
      <c r="B36" s="148"/>
      <c r="C36" s="149"/>
      <c r="D36" s="149"/>
      <c r="E36" s="150"/>
      <c r="F36" s="49"/>
      <c r="G36" s="49"/>
      <c r="H36" s="49"/>
      <c r="I36" s="49"/>
      <c r="J36" s="49"/>
      <c r="K36" s="49"/>
    </row>
    <row r="37" spans="2:11" ht="20.45" customHeight="1" thickBot="1" x14ac:dyDescent="0.25">
      <c r="B37" s="151"/>
      <c r="C37" s="152"/>
      <c r="D37" s="152"/>
      <c r="E37" s="153"/>
      <c r="F37" s="49"/>
      <c r="G37" s="49"/>
      <c r="H37" s="49"/>
      <c r="I37" s="49"/>
      <c r="J37" s="49"/>
      <c r="K37" s="49"/>
    </row>
    <row r="38" spans="2:11" ht="15.75" x14ac:dyDescent="0.25">
      <c r="B38" s="20"/>
      <c r="C38" s="20"/>
      <c r="D38" s="20"/>
      <c r="E38" s="20"/>
      <c r="F38" s="20"/>
      <c r="G38" s="20"/>
      <c r="H38" s="20"/>
      <c r="I38" s="20"/>
      <c r="J38" s="20"/>
      <c r="K38" s="20"/>
    </row>
    <row r="39" spans="2:11" ht="18.75" x14ac:dyDescent="0.3">
      <c r="B39" s="30" t="s">
        <v>52</v>
      </c>
      <c r="C39" s="20"/>
      <c r="D39" s="20"/>
      <c r="E39" s="20"/>
      <c r="F39" s="20"/>
      <c r="G39" s="20"/>
      <c r="H39" s="20"/>
      <c r="I39" s="20"/>
      <c r="J39" s="20"/>
      <c r="K39" s="20"/>
    </row>
    <row r="40" spans="2:11" ht="16.5" thickBot="1" x14ac:dyDescent="0.3">
      <c r="B40" s="20"/>
      <c r="C40" s="20"/>
      <c r="D40" s="20"/>
      <c r="E40" s="20"/>
      <c r="F40" s="20"/>
      <c r="G40" s="20"/>
      <c r="H40" s="20"/>
      <c r="I40" s="20"/>
      <c r="J40" s="20"/>
      <c r="K40" s="20"/>
    </row>
    <row r="41" spans="2:11" ht="16.5" thickBot="1" x14ac:dyDescent="0.3">
      <c r="B41" s="20" t="s">
        <v>36</v>
      </c>
      <c r="C41" s="129"/>
      <c r="D41" s="20"/>
      <c r="E41" s="20"/>
      <c r="F41" s="20"/>
      <c r="G41" s="20"/>
      <c r="H41" s="20"/>
      <c r="I41" s="20"/>
      <c r="J41" s="20"/>
      <c r="K41" s="20"/>
    </row>
    <row r="42" spans="2:11" ht="16.5" thickBot="1" x14ac:dyDescent="0.3">
      <c r="B42" s="20" t="s">
        <v>37</v>
      </c>
      <c r="C42" s="129"/>
      <c r="D42" s="20"/>
      <c r="E42" s="20"/>
      <c r="F42" s="20"/>
      <c r="G42" s="20"/>
      <c r="H42" s="20"/>
      <c r="I42" s="20"/>
      <c r="J42" s="20"/>
      <c r="K42" s="20"/>
    </row>
    <row r="43" spans="2:11" ht="16.5" thickBot="1" x14ac:dyDescent="0.3">
      <c r="B43" s="20" t="s">
        <v>53</v>
      </c>
      <c r="C43" s="129"/>
      <c r="D43" s="20"/>
      <c r="E43" s="20"/>
      <c r="F43" s="20"/>
      <c r="G43" s="20"/>
      <c r="H43" s="20"/>
      <c r="I43" s="20"/>
      <c r="J43" s="20"/>
      <c r="K43" s="20"/>
    </row>
    <row r="44" spans="2:11" ht="16.5" thickBot="1" x14ac:dyDescent="0.3">
      <c r="B44" s="20" t="s">
        <v>73</v>
      </c>
      <c r="C44" s="129"/>
      <c r="D44" s="20"/>
      <c r="E44" s="20"/>
      <c r="F44" s="20"/>
      <c r="G44" s="20"/>
      <c r="H44" s="20"/>
      <c r="I44" s="20"/>
      <c r="J44" s="20"/>
      <c r="K44" s="20"/>
    </row>
    <row r="45" spans="2:11" ht="16.5" thickBot="1" x14ac:dyDescent="0.3">
      <c r="B45" s="20" t="s">
        <v>38</v>
      </c>
      <c r="C45" s="130"/>
      <c r="D45" s="20"/>
      <c r="E45" s="20"/>
      <c r="F45" s="20"/>
      <c r="G45" s="20"/>
      <c r="H45" s="20"/>
      <c r="I45" s="20"/>
      <c r="J45" s="20"/>
      <c r="K45" s="20"/>
    </row>
    <row r="46" spans="2:11" ht="16.5" thickBot="1" x14ac:dyDescent="0.3">
      <c r="B46" s="20" t="s">
        <v>54</v>
      </c>
      <c r="C46" s="129"/>
      <c r="D46" s="20" t="str">
        <f>IFERROR(VLOOKUP(C45,'datu lapa'!B:D,3,0),"")</f>
        <v/>
      </c>
      <c r="E46" s="20"/>
      <c r="F46" s="20"/>
      <c r="G46" s="20"/>
      <c r="H46" s="20"/>
      <c r="I46" s="20"/>
      <c r="J46" s="20"/>
      <c r="K46" s="20"/>
    </row>
    <row r="47" spans="2:11" ht="16.5" thickBot="1" x14ac:dyDescent="0.3">
      <c r="B47" s="20" t="s">
        <v>72</v>
      </c>
      <c r="C47" s="129"/>
      <c r="D47" s="20"/>
      <c r="E47" s="20"/>
      <c r="F47" s="20"/>
      <c r="G47" s="20"/>
      <c r="H47" s="20"/>
      <c r="I47" s="20"/>
      <c r="J47" s="20"/>
      <c r="K47" s="20"/>
    </row>
    <row r="48" spans="2:11" ht="16.5" thickBot="1" x14ac:dyDescent="0.3">
      <c r="B48" s="20" t="s">
        <v>70</v>
      </c>
      <c r="C48" s="129"/>
      <c r="D48" s="20"/>
      <c r="E48" s="20"/>
      <c r="F48" s="20"/>
      <c r="G48" s="20"/>
      <c r="H48" s="20"/>
      <c r="I48" s="20"/>
      <c r="J48" s="20"/>
      <c r="K48" s="20"/>
    </row>
    <row r="49" spans="2:11" ht="16.5" thickBot="1" x14ac:dyDescent="0.3">
      <c r="B49" s="20" t="s">
        <v>69</v>
      </c>
      <c r="C49" s="129"/>
      <c r="D49" s="20"/>
      <c r="E49" s="20"/>
      <c r="F49" s="20"/>
      <c r="G49" s="20"/>
      <c r="H49" s="20"/>
      <c r="I49" s="20"/>
      <c r="J49" s="20"/>
      <c r="K49" s="20"/>
    </row>
    <row r="50" spans="2:11" ht="16.5" thickBot="1" x14ac:dyDescent="0.3">
      <c r="B50" s="20" t="s">
        <v>55</v>
      </c>
      <c r="C50" s="129"/>
      <c r="D50" s="20"/>
      <c r="E50" s="20"/>
      <c r="F50" s="20"/>
      <c r="G50" s="20"/>
      <c r="H50" s="20"/>
      <c r="I50" s="20"/>
      <c r="J50" s="20"/>
      <c r="K50" s="20"/>
    </row>
    <row r="51" spans="2:11" ht="16.5" thickBot="1" x14ac:dyDescent="0.3">
      <c r="B51" s="20" t="s">
        <v>71</v>
      </c>
      <c r="C51" s="129"/>
      <c r="D51" s="20"/>
      <c r="E51" s="20"/>
      <c r="F51" s="20"/>
      <c r="G51" s="20"/>
      <c r="H51" s="20"/>
      <c r="I51" s="20"/>
      <c r="J51" s="20"/>
      <c r="K51" s="20"/>
    </row>
    <row r="52" spans="2:11" ht="16.5" thickBot="1" x14ac:dyDescent="0.3">
      <c r="B52" s="130" t="s">
        <v>57</v>
      </c>
      <c r="C52" s="129"/>
      <c r="D52" s="20"/>
      <c r="E52" s="20"/>
      <c r="F52" s="20"/>
      <c r="G52" s="20"/>
      <c r="H52" s="20"/>
      <c r="I52" s="20"/>
      <c r="J52" s="20"/>
      <c r="K52" s="20"/>
    </row>
    <row r="53" spans="2:11" ht="15.75" x14ac:dyDescent="0.25">
      <c r="B53" s="20"/>
      <c r="C53" s="20"/>
      <c r="D53" s="20"/>
      <c r="E53" s="20"/>
      <c r="F53" s="20"/>
      <c r="G53" s="20"/>
      <c r="H53" s="20"/>
      <c r="I53" s="20"/>
      <c r="J53" s="20"/>
      <c r="K53" s="20"/>
    </row>
    <row r="54" spans="2:11" ht="18.75" x14ac:dyDescent="0.3">
      <c r="B54" s="30" t="s">
        <v>65</v>
      </c>
      <c r="C54" s="20"/>
      <c r="D54" s="20"/>
      <c r="E54" s="20"/>
      <c r="F54" s="20"/>
      <c r="G54" s="20"/>
      <c r="H54" s="20"/>
      <c r="I54" s="20"/>
      <c r="J54" s="20"/>
      <c r="K54" s="20"/>
    </row>
    <row r="55" spans="2:11" ht="16.5" thickBot="1" x14ac:dyDescent="0.3">
      <c r="B55" s="20"/>
      <c r="C55" s="20"/>
      <c r="D55" s="20"/>
      <c r="E55" s="20"/>
      <c r="F55" s="20"/>
      <c r="G55" s="20"/>
      <c r="H55" s="20"/>
      <c r="I55" s="20"/>
      <c r="J55" s="20"/>
      <c r="K55" s="20"/>
    </row>
    <row r="56" spans="2:11" ht="16.5" thickBot="1" x14ac:dyDescent="0.3">
      <c r="B56" s="20" t="s">
        <v>66</v>
      </c>
      <c r="C56" s="129"/>
      <c r="D56" s="20"/>
      <c r="E56" s="20"/>
      <c r="F56" s="20"/>
      <c r="G56" s="20"/>
      <c r="H56" s="20"/>
      <c r="I56" s="20"/>
      <c r="J56" s="20"/>
      <c r="K56" s="20"/>
    </row>
    <row r="57" spans="2:11" ht="16.5" thickBot="1" x14ac:dyDescent="0.3">
      <c r="B57" s="20" t="s">
        <v>67</v>
      </c>
      <c r="C57" s="129"/>
      <c r="D57" s="20"/>
      <c r="E57" s="20"/>
      <c r="F57" s="20"/>
      <c r="G57" s="20"/>
      <c r="H57" s="20"/>
      <c r="I57" s="20"/>
      <c r="J57" s="20"/>
      <c r="K57" s="20"/>
    </row>
    <row r="58" spans="2:11" ht="16.5" thickBot="1" x14ac:dyDescent="0.3">
      <c r="B58" s="20" t="s">
        <v>68</v>
      </c>
      <c r="C58" s="129"/>
      <c r="D58" s="20" t="str">
        <f>IFERROR(VLOOKUP(C45,'datu lapa'!B:D,2,0),"")</f>
        <v/>
      </c>
      <c r="E58" s="20"/>
      <c r="F58" s="20"/>
      <c r="G58" s="20"/>
      <c r="H58" s="20"/>
      <c r="I58" s="20"/>
      <c r="J58" s="20"/>
      <c r="K58" s="20"/>
    </row>
    <row r="59" spans="2:11" ht="16.5" thickBot="1" x14ac:dyDescent="0.3">
      <c r="B59" s="20"/>
      <c r="C59" s="20"/>
      <c r="D59" s="20"/>
      <c r="E59" s="20"/>
      <c r="F59" s="20"/>
      <c r="G59" s="20"/>
      <c r="H59" s="20"/>
      <c r="I59" s="20"/>
      <c r="J59" s="20"/>
      <c r="K59" s="20"/>
    </row>
    <row r="60" spans="2:11" ht="15.6" customHeight="1" x14ac:dyDescent="0.2">
      <c r="B60" s="145" t="s">
        <v>111</v>
      </c>
      <c r="C60" s="146"/>
      <c r="D60" s="146"/>
      <c r="E60" s="147"/>
      <c r="F60" s="49"/>
      <c r="G60" s="49"/>
      <c r="H60" s="49"/>
      <c r="I60" s="49"/>
      <c r="J60" s="49"/>
      <c r="K60" s="49"/>
    </row>
    <row r="61" spans="2:11" ht="14.45" customHeight="1" thickBot="1" x14ac:dyDescent="0.25">
      <c r="B61" s="151"/>
      <c r="C61" s="152"/>
      <c r="D61" s="152"/>
      <c r="E61" s="153"/>
      <c r="F61" s="49"/>
      <c r="G61" s="49"/>
      <c r="H61" s="49"/>
      <c r="I61" s="49"/>
      <c r="J61" s="49"/>
      <c r="K61" s="49"/>
    </row>
    <row r="62" spans="2:11" ht="15.75" x14ac:dyDescent="0.25">
      <c r="B62" s="20"/>
      <c r="C62" s="20"/>
      <c r="D62" s="20"/>
      <c r="E62" s="20"/>
      <c r="F62" s="20"/>
      <c r="G62" s="20"/>
      <c r="H62" s="20"/>
      <c r="I62" s="20"/>
      <c r="J62" s="20"/>
      <c r="K62" s="20"/>
    </row>
    <row r="63" spans="2:11" ht="18.75" x14ac:dyDescent="0.3">
      <c r="B63" s="30" t="s">
        <v>93</v>
      </c>
      <c r="C63" s="40"/>
      <c r="D63" s="40"/>
      <c r="E63" s="34"/>
      <c r="F63" s="20"/>
      <c r="G63" s="20"/>
      <c r="H63" s="20"/>
      <c r="I63" s="20"/>
      <c r="J63" s="20"/>
      <c r="K63" s="20"/>
    </row>
    <row r="64" spans="2:11" ht="16.5" thickBot="1" x14ac:dyDescent="0.3">
      <c r="B64" s="20"/>
      <c r="C64" s="20"/>
      <c r="D64" s="20"/>
      <c r="E64" s="20"/>
      <c r="F64" s="20"/>
      <c r="G64" s="20"/>
      <c r="H64" s="20"/>
      <c r="I64" s="20"/>
      <c r="J64" s="20"/>
      <c r="K64" s="20"/>
    </row>
    <row r="65" spans="2:11" ht="63.75" thickBot="1" x14ac:dyDescent="0.3">
      <c r="B65" s="46" t="s">
        <v>74</v>
      </c>
      <c r="C65" s="47" t="s">
        <v>15</v>
      </c>
      <c r="D65" s="47" t="s">
        <v>116</v>
      </c>
      <c r="E65" s="50" t="s">
        <v>14</v>
      </c>
      <c r="F65" s="51" t="s">
        <v>76</v>
      </c>
      <c r="G65" s="20"/>
      <c r="H65" s="20"/>
      <c r="I65" s="20"/>
      <c r="J65" s="20"/>
      <c r="K65" s="20"/>
    </row>
    <row r="66" spans="2:11" ht="16.5" thickBot="1" x14ac:dyDescent="0.3">
      <c r="B66" s="43">
        <v>1</v>
      </c>
      <c r="C66" s="44">
        <v>2</v>
      </c>
      <c r="D66" s="44">
        <v>3</v>
      </c>
      <c r="E66" s="52">
        <v>4</v>
      </c>
      <c r="F66" s="53">
        <v>5</v>
      </c>
      <c r="G66" s="20"/>
      <c r="H66" s="20"/>
      <c r="I66" s="20"/>
      <c r="J66" s="20"/>
      <c r="K66" s="20"/>
    </row>
    <row r="67" spans="2:11" ht="15.75" x14ac:dyDescent="0.25">
      <c r="B67" s="59" t="s">
        <v>32</v>
      </c>
      <c r="C67" s="131"/>
      <c r="D67" s="62"/>
      <c r="E67" s="62"/>
      <c r="F67" s="63">
        <f>C67+(C67*D67)+E67*(C67+(C67*D67))</f>
        <v>0</v>
      </c>
      <c r="G67" s="20"/>
      <c r="H67" s="20"/>
      <c r="I67" s="20"/>
      <c r="J67" s="65"/>
      <c r="K67" s="20"/>
    </row>
    <row r="68" spans="2:11" ht="16.5" thickBot="1" x14ac:dyDescent="0.3">
      <c r="B68" s="32" t="s">
        <v>75</v>
      </c>
      <c r="C68" s="61"/>
      <c r="D68" s="64"/>
      <c r="E68" s="64"/>
      <c r="F68" s="21">
        <f>C68+(C68*D68)+E68*(C68+(C68*D68))</f>
        <v>0</v>
      </c>
      <c r="G68" s="20"/>
      <c r="H68" s="20"/>
      <c r="I68" s="20"/>
      <c r="J68" s="65"/>
      <c r="K68" s="20"/>
    </row>
    <row r="69" spans="2:11" ht="16.5" thickBot="1" x14ac:dyDescent="0.3">
      <c r="B69" s="20"/>
      <c r="C69" s="20"/>
      <c r="D69" s="20"/>
      <c r="E69" s="20"/>
      <c r="F69" s="20"/>
      <c r="G69" s="20"/>
      <c r="H69" s="20"/>
      <c r="I69" s="20"/>
      <c r="J69" s="20"/>
      <c r="K69" s="20"/>
    </row>
    <row r="70" spans="2:11" ht="15.6" customHeight="1" x14ac:dyDescent="0.2">
      <c r="B70" s="145" t="s">
        <v>112</v>
      </c>
      <c r="C70" s="146"/>
      <c r="D70" s="146"/>
      <c r="E70" s="146"/>
      <c r="F70" s="147"/>
      <c r="G70" s="49"/>
      <c r="H70" s="49"/>
      <c r="I70" s="49"/>
      <c r="J70" s="49"/>
      <c r="K70" s="49"/>
    </row>
    <row r="71" spans="2:11" ht="14.45" customHeight="1" x14ac:dyDescent="0.2">
      <c r="B71" s="148"/>
      <c r="C71" s="149"/>
      <c r="D71" s="149"/>
      <c r="E71" s="149"/>
      <c r="F71" s="150"/>
      <c r="G71" s="49"/>
      <c r="H71" s="49"/>
      <c r="I71" s="49"/>
      <c r="J71" s="49"/>
      <c r="K71" s="49"/>
    </row>
    <row r="72" spans="2:11" ht="14.45" customHeight="1" x14ac:dyDescent="0.2">
      <c r="B72" s="148"/>
      <c r="C72" s="149"/>
      <c r="D72" s="149"/>
      <c r="E72" s="149"/>
      <c r="F72" s="150"/>
      <c r="G72" s="49"/>
      <c r="H72" s="49"/>
      <c r="I72" s="49"/>
      <c r="J72" s="49"/>
      <c r="K72" s="49"/>
    </row>
    <row r="73" spans="2:11" ht="14.45" customHeight="1" thickBot="1" x14ac:dyDescent="0.25">
      <c r="B73" s="151"/>
      <c r="C73" s="152"/>
      <c r="D73" s="152"/>
      <c r="E73" s="152"/>
      <c r="F73" s="153"/>
      <c r="G73" s="49"/>
      <c r="H73" s="49"/>
      <c r="I73" s="49"/>
      <c r="J73" s="49"/>
      <c r="K73" s="49"/>
    </row>
    <row r="74" spans="2:11" ht="15.75" x14ac:dyDescent="0.25">
      <c r="B74" s="20"/>
      <c r="C74" s="20"/>
      <c r="D74" s="20"/>
      <c r="E74" s="20"/>
      <c r="F74" s="20"/>
      <c r="G74" s="20"/>
      <c r="H74" s="20"/>
      <c r="I74" s="20"/>
      <c r="J74" s="20"/>
      <c r="K74" s="20"/>
    </row>
    <row r="75" spans="2:11" ht="18.75" x14ac:dyDescent="0.3">
      <c r="B75" s="30" t="s">
        <v>94</v>
      </c>
      <c r="C75" s="40"/>
      <c r="D75" s="20"/>
      <c r="E75" s="20"/>
      <c r="F75" s="20"/>
      <c r="G75" s="20"/>
      <c r="H75" s="20"/>
      <c r="I75" s="20"/>
      <c r="J75" s="20"/>
      <c r="K75" s="20"/>
    </row>
    <row r="76" spans="2:11" ht="16.5" thickBot="1" x14ac:dyDescent="0.3">
      <c r="B76" s="20"/>
      <c r="C76" s="20"/>
      <c r="D76" s="20"/>
      <c r="E76" s="20"/>
      <c r="F76" s="20"/>
      <c r="G76" s="20"/>
      <c r="H76" s="20"/>
      <c r="I76" s="20"/>
      <c r="J76" s="20"/>
      <c r="K76" s="20"/>
    </row>
    <row r="77" spans="2:11" ht="32.25" thickBot="1" x14ac:dyDescent="0.3">
      <c r="B77" s="54" t="s">
        <v>77</v>
      </c>
      <c r="C77" s="47" t="s">
        <v>78</v>
      </c>
      <c r="D77" s="55" t="s">
        <v>79</v>
      </c>
      <c r="E77" s="50" t="s">
        <v>17</v>
      </c>
      <c r="F77" s="39" t="s">
        <v>80</v>
      </c>
      <c r="G77" s="20"/>
      <c r="H77" s="20"/>
      <c r="I77" s="20"/>
      <c r="J77" s="20"/>
      <c r="K77" s="20"/>
    </row>
    <row r="78" spans="2:11" ht="16.5" thickBot="1" x14ac:dyDescent="0.3">
      <c r="B78" s="43">
        <v>1</v>
      </c>
      <c r="C78" s="44">
        <v>2</v>
      </c>
      <c r="D78" s="44">
        <v>3</v>
      </c>
      <c r="E78" s="52">
        <v>4</v>
      </c>
      <c r="F78" s="53">
        <v>5</v>
      </c>
      <c r="G78" s="20"/>
      <c r="H78" s="20"/>
      <c r="I78" s="20"/>
      <c r="J78" s="20"/>
      <c r="K78" s="20"/>
    </row>
    <row r="79" spans="2:11" ht="15.75" x14ac:dyDescent="0.25">
      <c r="B79" s="31" t="s">
        <v>81</v>
      </c>
      <c r="C79" s="27"/>
      <c r="D79" s="27"/>
      <c r="E79" s="16">
        <f>C79*D79</f>
        <v>0</v>
      </c>
      <c r="F79" s="143" t="s">
        <v>101</v>
      </c>
      <c r="G79" s="20"/>
      <c r="H79" s="20"/>
      <c r="I79" s="20"/>
      <c r="J79" s="20"/>
      <c r="K79" s="20"/>
    </row>
    <row r="80" spans="2:11" ht="15.75" x14ac:dyDescent="0.25">
      <c r="B80" s="31" t="s">
        <v>82</v>
      </c>
      <c r="C80" s="27"/>
      <c r="D80" s="27"/>
      <c r="E80" s="16">
        <f>C80*D80</f>
        <v>0</v>
      </c>
      <c r="F80" s="143"/>
      <c r="G80" s="20"/>
      <c r="H80" s="20"/>
      <c r="I80" s="20"/>
      <c r="J80" s="20"/>
      <c r="K80" s="20"/>
    </row>
    <row r="81" spans="2:11" ht="16.5" thickBot="1" x14ac:dyDescent="0.3">
      <c r="B81" s="32" t="s">
        <v>83</v>
      </c>
      <c r="C81" s="128"/>
      <c r="D81" s="128"/>
      <c r="E81" s="18">
        <f>C81*D81</f>
        <v>0</v>
      </c>
      <c r="F81" s="144"/>
      <c r="G81" s="20"/>
      <c r="H81" s="20"/>
      <c r="I81" s="20"/>
      <c r="J81" s="20"/>
      <c r="K81" s="20"/>
    </row>
    <row r="82" spans="2:11" ht="15.75" x14ac:dyDescent="0.25">
      <c r="B82" s="20"/>
      <c r="C82" s="20"/>
      <c r="D82" s="20"/>
      <c r="E82" s="20"/>
      <c r="F82" s="20"/>
      <c r="G82" s="20"/>
      <c r="H82" s="20"/>
      <c r="I82" s="20"/>
      <c r="J82" s="20"/>
      <c r="K82" s="20"/>
    </row>
    <row r="83" spans="2:11" ht="18.75" x14ac:dyDescent="0.3">
      <c r="B83" s="30" t="s">
        <v>84</v>
      </c>
      <c r="C83" s="40"/>
      <c r="D83" s="40"/>
      <c r="E83" s="34"/>
      <c r="F83" s="34"/>
      <c r="G83" s="20"/>
      <c r="H83" s="20"/>
      <c r="I83" s="20"/>
      <c r="J83" s="20"/>
      <c r="K83" s="20"/>
    </row>
    <row r="84" spans="2:11" ht="16.5" thickBot="1" x14ac:dyDescent="0.3">
      <c r="B84" s="20"/>
      <c r="C84" s="20"/>
      <c r="D84" s="20"/>
      <c r="E84" s="20"/>
      <c r="F84" s="20"/>
      <c r="G84" s="20"/>
      <c r="H84" s="20"/>
      <c r="I84" s="20"/>
      <c r="J84" s="20"/>
      <c r="K84" s="20"/>
    </row>
    <row r="85" spans="2:11" ht="32.25" thickBot="1" x14ac:dyDescent="0.3">
      <c r="B85" s="41" t="s">
        <v>77</v>
      </c>
      <c r="C85" s="41" t="s">
        <v>113</v>
      </c>
      <c r="D85" s="41" t="s">
        <v>114</v>
      </c>
      <c r="E85" s="42" t="s">
        <v>115</v>
      </c>
      <c r="F85" s="20"/>
      <c r="G85" s="20"/>
      <c r="H85" s="20"/>
      <c r="I85" s="20"/>
      <c r="J85" s="20"/>
      <c r="K85" s="20"/>
    </row>
    <row r="86" spans="2:11" ht="16.5" thickBot="1" x14ac:dyDescent="0.3">
      <c r="B86" s="56">
        <v>1</v>
      </c>
      <c r="C86" s="57">
        <v>2</v>
      </c>
      <c r="D86" s="57">
        <v>3</v>
      </c>
      <c r="E86" s="58">
        <v>4</v>
      </c>
      <c r="F86" s="20"/>
      <c r="G86" s="20"/>
      <c r="H86" s="20"/>
      <c r="I86" s="20"/>
      <c r="J86" s="20"/>
      <c r="K86" s="20"/>
    </row>
    <row r="87" spans="2:11" ht="15.75" x14ac:dyDescent="0.25">
      <c r="B87" s="59" t="s">
        <v>85</v>
      </c>
      <c r="C87" s="131">
        <v>8</v>
      </c>
      <c r="D87" s="131">
        <v>2</v>
      </c>
      <c r="E87" s="15">
        <f>IFERROR(C87*D87,"")</f>
        <v>16</v>
      </c>
      <c r="F87" s="20"/>
      <c r="G87" s="20"/>
      <c r="H87" s="20"/>
      <c r="I87" s="20"/>
      <c r="J87" s="20"/>
      <c r="K87" s="20"/>
    </row>
    <row r="88" spans="2:11" ht="16.5" thickBot="1" x14ac:dyDescent="0.3">
      <c r="B88" s="32" t="s">
        <v>86</v>
      </c>
      <c r="C88" s="61"/>
      <c r="D88" s="61"/>
      <c r="E88" s="19">
        <f>IFERROR(C88*D88,"")</f>
        <v>0</v>
      </c>
      <c r="F88" s="20"/>
      <c r="G88" s="20"/>
      <c r="H88" s="20"/>
      <c r="I88" s="20"/>
      <c r="J88" s="20"/>
      <c r="K88" s="20"/>
    </row>
    <row r="89" spans="2:11" ht="15.75" x14ac:dyDescent="0.25">
      <c r="B89" s="20"/>
      <c r="C89" s="20"/>
      <c r="D89" s="20"/>
      <c r="E89" s="20"/>
      <c r="F89" s="20"/>
      <c r="G89" s="20"/>
      <c r="H89" s="20"/>
      <c r="I89" s="20"/>
      <c r="J89" s="20"/>
      <c r="K89" s="20"/>
    </row>
    <row r="90" spans="2:11" ht="15.75" x14ac:dyDescent="0.25">
      <c r="B90" s="20"/>
      <c r="C90" s="20"/>
      <c r="D90" s="20"/>
      <c r="E90" s="20"/>
      <c r="F90" s="20"/>
      <c r="G90" s="20"/>
      <c r="H90" s="20"/>
      <c r="I90" s="20"/>
      <c r="J90" s="20"/>
      <c r="K90" s="20"/>
    </row>
    <row r="91" spans="2:11" ht="15.75" x14ac:dyDescent="0.25">
      <c r="B91" s="20"/>
      <c r="C91" s="20"/>
      <c r="D91" s="20"/>
      <c r="E91" s="20"/>
      <c r="F91" s="20"/>
      <c r="G91" s="20"/>
      <c r="H91" s="20"/>
      <c r="I91" s="20"/>
      <c r="J91" s="20"/>
      <c r="K91" s="20"/>
    </row>
  </sheetData>
  <sheetProtection algorithmName="SHA-512" hashValue="RuPqh8OvnC/DX6UVLDkZVfvuW8sWzdY/QFU7RtOzb86XV3esrqeb32PJPmjH9nHErwJrSWKyqSu4PeY0gWhgBA==" saltValue="Lc74eSEww7N3/vatRIHJbg==" spinCount="100000" sheet="1" scenarios="1" formatColumns="0" formatRows="0" insertColumns="0" insertRows="0" selectLockedCells="1"/>
  <mergeCells count="8">
    <mergeCell ref="F79:F81"/>
    <mergeCell ref="B33:D33"/>
    <mergeCell ref="B2:K2"/>
    <mergeCell ref="B3:K3"/>
    <mergeCell ref="B12:K18"/>
    <mergeCell ref="B35:E37"/>
    <mergeCell ref="B60:E61"/>
    <mergeCell ref="B70:F7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A3CCF1EA-C5CB-4EBF-A2B9-FD699AFC13A9}">
          <x14:formula1>
            <xm:f>'datu lapa'!$B$73:$B$77</xm:f>
          </x14:formula1>
          <xm:sqref>C45</xm:sqref>
        </x14:dataValidation>
        <x14:dataValidation type="list" allowBlank="1" showInputMessage="1" showErrorMessage="1" xr:uid="{42426D2B-6C2D-4B79-BB18-352CD47BDA4D}">
          <x14:formula1>
            <xm:f>'datu lapa'!$B$68:$B$69</xm:f>
          </x14:formula1>
          <xm:sqref>B52</xm:sqref>
        </x14:dataValidation>
        <x14:dataValidation type="list" allowBlank="1" showInputMessage="1" showErrorMessage="1" xr:uid="{6146BAF5-1743-42C9-8C22-DA6B652EF423}">
          <x14:formula1>
            <xm:f>'datu lapa'!$B$63:$B$64</xm:f>
          </x14:formula1>
          <xm:sqref>C25:C32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40625" defaultRowHeight="11.25" x14ac:dyDescent="0.2"/>
  <cols>
    <col min="1" max="4" width="9.140625" style="1"/>
    <col min="5" max="5" width="9.140625" style="1" customWidth="1"/>
    <col min="6" max="16384" width="9.140625" style="1"/>
  </cols>
  <sheetData>
    <row r="3" spans="1:7" x14ac:dyDescent="0.2">
      <c r="A3" s="3"/>
      <c r="B3" s="3" t="s">
        <v>7</v>
      </c>
      <c r="C3" s="3"/>
      <c r="D3" s="3"/>
      <c r="E3" s="3"/>
    </row>
    <row r="6" spans="1:7" x14ac:dyDescent="0.2">
      <c r="B6" s="2" t="s">
        <v>8</v>
      </c>
    </row>
    <row r="7" spans="1:7" ht="12" thickBot="1" x14ac:dyDescent="0.25"/>
    <row r="8" spans="1:7" x14ac:dyDescent="0.2">
      <c r="B8" s="8" t="s">
        <v>9</v>
      </c>
      <c r="C8" s="9"/>
      <c r="D8" s="9"/>
      <c r="E8" s="9"/>
      <c r="F8" s="9"/>
      <c r="G8" s="10"/>
    </row>
    <row r="9" spans="1:7" x14ac:dyDescent="0.2">
      <c r="B9" s="4" t="s">
        <v>10</v>
      </c>
      <c r="G9" s="6"/>
    </row>
    <row r="10" spans="1:7" x14ac:dyDescent="0.2">
      <c r="B10" s="4" t="s">
        <v>1</v>
      </c>
      <c r="G10" s="6"/>
    </row>
    <row r="11" spans="1:7" ht="12" thickBot="1" x14ac:dyDescent="0.25">
      <c r="B11" s="5" t="s">
        <v>95</v>
      </c>
      <c r="C11" s="7"/>
      <c r="D11" s="7"/>
      <c r="E11" s="7"/>
      <c r="F11" s="7"/>
      <c r="G11" s="11"/>
    </row>
    <row r="14" spans="1:7" x14ac:dyDescent="0.2">
      <c r="A14" s="3"/>
      <c r="B14" s="3" t="s">
        <v>18</v>
      </c>
      <c r="C14" s="3"/>
      <c r="D14" s="3"/>
      <c r="E14" s="3"/>
    </row>
    <row r="16" spans="1:7" x14ac:dyDescent="0.2">
      <c r="B16" s="1" t="s">
        <v>19</v>
      </c>
    </row>
    <row r="17" spans="1:7" ht="12" thickBot="1" x14ac:dyDescent="0.25"/>
    <row r="18" spans="1:7" x14ac:dyDescent="0.2">
      <c r="B18" s="12">
        <v>8</v>
      </c>
    </row>
    <row r="19" spans="1:7" ht="12" thickBot="1" x14ac:dyDescent="0.25">
      <c r="B19" s="13">
        <v>10</v>
      </c>
    </row>
    <row r="21" spans="1:7" x14ac:dyDescent="0.2">
      <c r="B21" s="1" t="s">
        <v>20</v>
      </c>
    </row>
    <row r="22" spans="1:7" ht="12" thickBot="1" x14ac:dyDescent="0.25"/>
    <row r="23" spans="1:7" x14ac:dyDescent="0.2">
      <c r="B23" s="12" t="s">
        <v>21</v>
      </c>
    </row>
    <row r="24" spans="1:7" ht="12" thickBot="1" x14ac:dyDescent="0.25">
      <c r="B24" s="13" t="s">
        <v>22</v>
      </c>
    </row>
    <row r="26" spans="1:7" x14ac:dyDescent="0.2">
      <c r="A26" s="3"/>
      <c r="B26" s="3" t="s">
        <v>23</v>
      </c>
      <c r="C26" s="3"/>
      <c r="D26" s="3"/>
      <c r="E26" s="3"/>
    </row>
    <row r="27" spans="1:7" ht="12" thickBot="1" x14ac:dyDescent="0.25"/>
    <row r="28" spans="1:7" x14ac:dyDescent="0.2">
      <c r="B28" s="8" t="s">
        <v>24</v>
      </c>
      <c r="C28" s="9"/>
      <c r="D28" s="9"/>
      <c r="E28" s="9"/>
      <c r="F28" s="9"/>
      <c r="G28" s="10"/>
    </row>
    <row r="29" spans="1:7" ht="12" thickBot="1" x14ac:dyDescent="0.25">
      <c r="B29" s="5" t="s">
        <v>25</v>
      </c>
      <c r="G29" s="6"/>
    </row>
    <row r="30" spans="1:7" ht="12" thickBot="1" x14ac:dyDescent="0.25">
      <c r="B30" s="5" t="s">
        <v>103</v>
      </c>
      <c r="C30" s="7"/>
      <c r="D30" s="7"/>
      <c r="E30" s="7"/>
      <c r="F30" s="7"/>
      <c r="G30" s="11"/>
    </row>
    <row r="32" spans="1:7" x14ac:dyDescent="0.2">
      <c r="A32" s="3"/>
      <c r="B32" s="3" t="s">
        <v>26</v>
      </c>
      <c r="C32" s="3"/>
      <c r="D32" s="3"/>
      <c r="E32" s="3"/>
    </row>
    <row r="34" spans="1:8" x14ac:dyDescent="0.2">
      <c r="B34" s="1" t="s">
        <v>19</v>
      </c>
    </row>
    <row r="35" spans="1:8" ht="12" thickBot="1" x14ac:dyDescent="0.25"/>
    <row r="36" spans="1:8" x14ac:dyDescent="0.2">
      <c r="B36" s="12">
        <v>8</v>
      </c>
    </row>
    <row r="37" spans="1:8" ht="12" thickBot="1" x14ac:dyDescent="0.25">
      <c r="B37" s="13">
        <v>10</v>
      </c>
    </row>
    <row r="39" spans="1:8" x14ac:dyDescent="0.2">
      <c r="B39" s="1" t="s">
        <v>27</v>
      </c>
    </row>
    <row r="40" spans="1:8" ht="12" thickBot="1" x14ac:dyDescent="0.25"/>
    <row r="41" spans="1:8" x14ac:dyDescent="0.2">
      <c r="B41" s="12" t="s">
        <v>21</v>
      </c>
    </row>
    <row r="42" spans="1:8" ht="12" thickBot="1" x14ac:dyDescent="0.25">
      <c r="B42" s="13" t="s">
        <v>22</v>
      </c>
    </row>
    <row r="44" spans="1:8" x14ac:dyDescent="0.2">
      <c r="A44" s="3"/>
      <c r="B44" s="3" t="s">
        <v>49</v>
      </c>
      <c r="C44" s="3"/>
      <c r="D44" s="3"/>
      <c r="E44" s="3"/>
    </row>
    <row r="46" spans="1:8" x14ac:dyDescent="0.2">
      <c r="B46" s="1" t="s">
        <v>30</v>
      </c>
    </row>
    <row r="47" spans="1:8" ht="12" thickBot="1" x14ac:dyDescent="0.25"/>
    <row r="48" spans="1:8" x14ac:dyDescent="0.2">
      <c r="B48" s="12" t="s">
        <v>28</v>
      </c>
      <c r="C48" s="9"/>
      <c r="D48" s="9"/>
      <c r="E48" s="9"/>
      <c r="F48" s="9"/>
      <c r="G48" s="9"/>
      <c r="H48" s="10"/>
    </row>
    <row r="49" spans="1:10" ht="12" thickBot="1" x14ac:dyDescent="0.25">
      <c r="B49" s="13" t="s">
        <v>29</v>
      </c>
      <c r="H49" s="6"/>
    </row>
    <row r="50" spans="1:10" ht="12" thickBot="1" x14ac:dyDescent="0.25">
      <c r="B50" s="13" t="s">
        <v>96</v>
      </c>
      <c r="C50" s="7"/>
      <c r="D50" s="7"/>
      <c r="E50" s="7"/>
      <c r="F50" s="7"/>
      <c r="G50" s="7"/>
      <c r="H50" s="11"/>
    </row>
    <row r="52" spans="1:10" x14ac:dyDescent="0.2">
      <c r="B52" s="1" t="s">
        <v>31</v>
      </c>
    </row>
    <row r="53" spans="1:10" ht="12" thickBot="1" x14ac:dyDescent="0.25"/>
    <row r="54" spans="1:10" x14ac:dyDescent="0.2">
      <c r="B54" s="12" t="s">
        <v>104</v>
      </c>
      <c r="C54" s="9"/>
      <c r="D54" s="9"/>
      <c r="E54" s="9"/>
      <c r="F54" s="9"/>
      <c r="G54" s="9"/>
      <c r="H54" s="9"/>
      <c r="I54" s="9"/>
      <c r="J54" s="10"/>
    </row>
    <row r="55" spans="1:10" x14ac:dyDescent="0.2">
      <c r="B55" s="14" t="s">
        <v>105</v>
      </c>
      <c r="J55" s="6"/>
    </row>
    <row r="56" spans="1:10" x14ac:dyDescent="0.2">
      <c r="B56" s="14" t="s">
        <v>106</v>
      </c>
      <c r="J56" s="6"/>
    </row>
    <row r="57" spans="1:10" ht="12" thickBot="1" x14ac:dyDescent="0.25">
      <c r="B57" s="5" t="s">
        <v>102</v>
      </c>
      <c r="C57" s="7"/>
      <c r="D57" s="7"/>
      <c r="E57" s="7"/>
      <c r="F57" s="7"/>
      <c r="G57" s="7"/>
      <c r="H57" s="7"/>
      <c r="I57" s="7"/>
      <c r="J57" s="11"/>
    </row>
    <row r="59" spans="1:10" x14ac:dyDescent="0.2">
      <c r="A59" s="3"/>
      <c r="B59" s="3" t="s">
        <v>50</v>
      </c>
      <c r="C59" s="3"/>
      <c r="D59" s="3"/>
      <c r="E59" s="3"/>
    </row>
    <row r="61" spans="1:10" x14ac:dyDescent="0.2">
      <c r="B61" s="1" t="s">
        <v>51</v>
      </c>
    </row>
    <row r="62" spans="1:10" ht="12" thickBot="1" x14ac:dyDescent="0.25"/>
    <row r="63" spans="1:10" x14ac:dyDescent="0.2">
      <c r="B63" s="12" t="s">
        <v>21</v>
      </c>
    </row>
    <row r="64" spans="1:10" ht="12" thickBot="1" x14ac:dyDescent="0.25">
      <c r="B64" s="13" t="s">
        <v>22</v>
      </c>
    </row>
    <row r="66" spans="1:5" x14ac:dyDescent="0.2">
      <c r="B66" s="1" t="s">
        <v>56</v>
      </c>
    </row>
    <row r="67" spans="1:5" ht="12" thickBot="1" x14ac:dyDescent="0.25"/>
    <row r="68" spans="1:5" x14ac:dyDescent="0.2">
      <c r="B68" s="8" t="s">
        <v>57</v>
      </c>
      <c r="C68" s="9"/>
      <c r="D68" s="9"/>
      <c r="E68" s="10"/>
    </row>
    <row r="69" spans="1:5" ht="12" thickBot="1" x14ac:dyDescent="0.25">
      <c r="B69" s="5" t="s">
        <v>91</v>
      </c>
      <c r="C69" s="7"/>
      <c r="D69" s="7"/>
      <c r="E69" s="11"/>
    </row>
    <row r="71" spans="1:5" x14ac:dyDescent="0.2">
      <c r="B71" s="1" t="s">
        <v>58</v>
      </c>
    </row>
    <row r="72" spans="1:5" ht="12" thickBot="1" x14ac:dyDescent="0.25"/>
    <row r="73" spans="1:5" ht="12" thickBot="1" x14ac:dyDescent="0.25">
      <c r="B73" s="8" t="s">
        <v>59</v>
      </c>
      <c r="C73" s="9" t="s">
        <v>63</v>
      </c>
      <c r="D73" s="10" t="s">
        <v>39</v>
      </c>
    </row>
    <row r="74" spans="1:5" ht="12" thickBot="1" x14ac:dyDescent="0.25">
      <c r="B74" s="4" t="s">
        <v>60</v>
      </c>
      <c r="C74" s="9" t="s">
        <v>63</v>
      </c>
      <c r="D74" s="6" t="s">
        <v>39</v>
      </c>
    </row>
    <row r="75" spans="1:5" ht="12" thickBot="1" x14ac:dyDescent="0.25">
      <c r="B75" s="4" t="s">
        <v>61</v>
      </c>
      <c r="C75" s="9" t="s">
        <v>63</v>
      </c>
      <c r="D75" s="6" t="s">
        <v>39</v>
      </c>
    </row>
    <row r="76" spans="1:5" x14ac:dyDescent="0.2">
      <c r="B76" s="4" t="s">
        <v>40</v>
      </c>
      <c r="C76" s="9" t="s">
        <v>63</v>
      </c>
      <c r="D76" s="6" t="s">
        <v>39</v>
      </c>
    </row>
    <row r="77" spans="1:5" ht="12" thickBot="1" x14ac:dyDescent="0.25">
      <c r="B77" s="5" t="s">
        <v>62</v>
      </c>
      <c r="C77" s="7" t="s">
        <v>64</v>
      </c>
      <c r="D77" s="11" t="s">
        <v>41</v>
      </c>
    </row>
    <row r="79" spans="1:5" x14ac:dyDescent="0.2">
      <c r="A79" s="3"/>
      <c r="B79" s="3" t="s">
        <v>88</v>
      </c>
      <c r="C79" s="3"/>
      <c r="D79" s="3"/>
      <c r="E79" s="3"/>
    </row>
    <row r="81" spans="1:5" x14ac:dyDescent="0.2">
      <c r="B81" s="1" t="s">
        <v>87</v>
      </c>
    </row>
    <row r="82" spans="1:5" ht="12" thickBot="1" x14ac:dyDescent="0.25"/>
    <row r="83" spans="1:5" x14ac:dyDescent="0.2">
      <c r="B83" s="12" t="s">
        <v>89</v>
      </c>
    </row>
    <row r="84" spans="1:5" ht="12" thickBot="1" x14ac:dyDescent="0.25">
      <c r="B84" s="13" t="s">
        <v>90</v>
      </c>
    </row>
    <row r="86" spans="1:5" x14ac:dyDescent="0.2">
      <c r="A86" s="3"/>
      <c r="B86" s="3" t="s">
        <v>18</v>
      </c>
      <c r="C86" s="3"/>
      <c r="D86" s="3"/>
      <c r="E86" s="3"/>
    </row>
    <row r="87" spans="1:5" ht="12" thickBot="1" x14ac:dyDescent="0.25"/>
    <row r="88" spans="1:5" x14ac:dyDescent="0.2">
      <c r="B88" s="8" t="s">
        <v>97</v>
      </c>
      <c r="C88" s="10"/>
    </row>
    <row r="89" spans="1:5" x14ac:dyDescent="0.2">
      <c r="B89" s="4" t="s">
        <v>98</v>
      </c>
      <c r="C89" s="6"/>
    </row>
    <row r="90" spans="1:5" ht="12" thickBot="1" x14ac:dyDescent="0.25">
      <c r="B90" s="5" t="s">
        <v>99</v>
      </c>
      <c r="C9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Transporta izmaksas</vt:lpstr>
      <vt:lpstr>Lietošanas instrukcija</vt:lpstr>
      <vt:lpstr>Pieņēmumi piemēriem</vt:lpstr>
      <vt:lpstr>TRIK Piemērs 1</vt:lpstr>
      <vt:lpstr>TRIK Piemērs 2</vt:lpstr>
      <vt:lpstr>TRIK Piemērs 3</vt:lpstr>
      <vt:lpstr>TRIK Piemērs 4</vt:lpstr>
      <vt:lpstr>TRIK Piemērs 5</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Designers</cp:lastModifiedBy>
  <dcterms:created xsi:type="dcterms:W3CDTF">2023-02-27T08:31:44Z</dcterms:created>
  <dcterms:modified xsi:type="dcterms:W3CDTF">2023-04-27T09:40:18Z</dcterms:modified>
</cp:coreProperties>
</file>