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itd-01.lm.local\LRLMSharedFolders$\ESF projekts ASU\7-VSAOI\2021-2027\Veidlapas\"/>
    </mc:Choice>
  </mc:AlternateContent>
  <xr:revisionPtr revIDLastSave="0" documentId="13_ncr:1_{3F4AB9F2-7055-49E2-9028-455D3DA785D4}" xr6:coauthVersionLast="47" xr6:coauthVersionMax="47" xr10:uidLastSave="{00000000-0000-0000-0000-000000000000}"/>
  <bookViews>
    <workbookView xWindow="0" yWindow="0" windowWidth="28800" windowHeight="15405" tabRatio="772" xr2:uid="{00000000-000D-0000-FFFF-FFFF00000000}"/>
  </bookViews>
  <sheets>
    <sheet name="Pieteikums" sheetId="49" r:id="rId1"/>
    <sheet name="Dati" sheetId="51" r:id="rId2"/>
    <sheet name="GK" sheetId="52" state="hidden" r:id="rId3"/>
    <sheet name="darba" sheetId="53" state="hidden" r:id="rId4"/>
  </sheets>
  <externalReferences>
    <externalReference r:id="rId5"/>
  </externalReferences>
  <definedNames>
    <definedName name="Dalībnieka_dzimums">[1]List!$D$6:$D$7</definedName>
    <definedName name="Izglītība">[1]List!$D$3:$F$3</definedName>
    <definedName name="_xlnm.Print_Area" localSheetId="0">Pieteikums!$A$1:$J$96</definedName>
    <definedName name="_xlnm.Print_Titles" localSheetId="1">Dati!$A:$C</definedName>
    <definedName name="Vecums">[1]List!$B$3:$B$102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51" l="1"/>
  <c r="C1462" i="52" l="1"/>
  <c r="C1431" i="52"/>
  <c r="C1401" i="52"/>
  <c r="C1370" i="52"/>
  <c r="C1340" i="52"/>
  <c r="C1309" i="52"/>
  <c r="C1278" i="52"/>
  <c r="C1248" i="52"/>
  <c r="C1217" i="52"/>
  <c r="C1187" i="52"/>
  <c r="C1156" i="52"/>
  <c r="C1127" i="52"/>
  <c r="D1104" i="52"/>
  <c r="D1105" i="52"/>
  <c r="D1106" i="52"/>
  <c r="D1107" i="52"/>
  <c r="D1108" i="52"/>
  <c r="D1109" i="52"/>
  <c r="D1110" i="52"/>
  <c r="D1111" i="52"/>
  <c r="D1112" i="52"/>
  <c r="D1113" i="52"/>
  <c r="D1114" i="52"/>
  <c r="D1115" i="52"/>
  <c r="D1116" i="52"/>
  <c r="D1117" i="52"/>
  <c r="D1118" i="52"/>
  <c r="D1119" i="52"/>
  <c r="D1120" i="52"/>
  <c r="D1121" i="52"/>
  <c r="D1122" i="52"/>
  <c r="D1123" i="52"/>
  <c r="D1124" i="52"/>
  <c r="D1125" i="52"/>
  <c r="D1126" i="52"/>
  <c r="D1127" i="52"/>
  <c r="D1128" i="52"/>
  <c r="D1129" i="52"/>
  <c r="D1130" i="52"/>
  <c r="D1131" i="52"/>
  <c r="D1132" i="52"/>
  <c r="D1133" i="52"/>
  <c r="D1134" i="52"/>
  <c r="D1135" i="52"/>
  <c r="D1136" i="52"/>
  <c r="D1137" i="52"/>
  <c r="D1138" i="52"/>
  <c r="D1139" i="52"/>
  <c r="D1140" i="52"/>
  <c r="D1141" i="52"/>
  <c r="D1142" i="52"/>
  <c r="D1143" i="52"/>
  <c r="D1144" i="52"/>
  <c r="D1145" i="52"/>
  <c r="D1146" i="52"/>
  <c r="D1147" i="52"/>
  <c r="D1148" i="52"/>
  <c r="D1149" i="52"/>
  <c r="D1150" i="52"/>
  <c r="D1151" i="52"/>
  <c r="D1152" i="52"/>
  <c r="D1153" i="52"/>
  <c r="D1154" i="52"/>
  <c r="D1155" i="52"/>
  <c r="D1156" i="52"/>
  <c r="D1157" i="52"/>
  <c r="D1158" i="52"/>
  <c r="D1159" i="52"/>
  <c r="D1160" i="52"/>
  <c r="D1161" i="52"/>
  <c r="D1162" i="52"/>
  <c r="D1163" i="52"/>
  <c r="D1164" i="52"/>
  <c r="D1165" i="52"/>
  <c r="D1166" i="52"/>
  <c r="D1167" i="52"/>
  <c r="D1168" i="52"/>
  <c r="D1169" i="52"/>
  <c r="D1170" i="52"/>
  <c r="D1171" i="52"/>
  <c r="D1172" i="52"/>
  <c r="D1173" i="52"/>
  <c r="D1174" i="52"/>
  <c r="D1175" i="52"/>
  <c r="D1176" i="52"/>
  <c r="D1177" i="52"/>
  <c r="D1178" i="52"/>
  <c r="D1179" i="52"/>
  <c r="D1180" i="52"/>
  <c r="D1181" i="52"/>
  <c r="D1182" i="52"/>
  <c r="D1183" i="52"/>
  <c r="D1184" i="52"/>
  <c r="D1185" i="52"/>
  <c r="D1186" i="52"/>
  <c r="D1187" i="52"/>
  <c r="D1188" i="52"/>
  <c r="D1189" i="52"/>
  <c r="D1190" i="52"/>
  <c r="D1191" i="52"/>
  <c r="D1192" i="52"/>
  <c r="D1193" i="52"/>
  <c r="D1194" i="52"/>
  <c r="D1195" i="52"/>
  <c r="D1196" i="52"/>
  <c r="D1197" i="52"/>
  <c r="D1198" i="52"/>
  <c r="D1199" i="52"/>
  <c r="D1200" i="52"/>
  <c r="D1201" i="52"/>
  <c r="D1202" i="52"/>
  <c r="D1203" i="52"/>
  <c r="D1204" i="52"/>
  <c r="D1205" i="52"/>
  <c r="D1206" i="52"/>
  <c r="D1207" i="52"/>
  <c r="D1208" i="52"/>
  <c r="D1209" i="52"/>
  <c r="D1210" i="52"/>
  <c r="D1211" i="52"/>
  <c r="D1212" i="52"/>
  <c r="D1213" i="52"/>
  <c r="D1214" i="52"/>
  <c r="D1215" i="52"/>
  <c r="D1216" i="52"/>
  <c r="D1217" i="52"/>
  <c r="D1218" i="52"/>
  <c r="D1219" i="52"/>
  <c r="D1220" i="52"/>
  <c r="D1221" i="52"/>
  <c r="D1222" i="52"/>
  <c r="D1223" i="52"/>
  <c r="D1224" i="52"/>
  <c r="D1225" i="52"/>
  <c r="D1226" i="52"/>
  <c r="D1227" i="52"/>
  <c r="D1228" i="52"/>
  <c r="D1229" i="52"/>
  <c r="D1230" i="52"/>
  <c r="D1231" i="52"/>
  <c r="D1232" i="52"/>
  <c r="D1233" i="52"/>
  <c r="D1234" i="52"/>
  <c r="D1235" i="52"/>
  <c r="D1236" i="52"/>
  <c r="D1237" i="52"/>
  <c r="D1238" i="52"/>
  <c r="D1239" i="52"/>
  <c r="D1240" i="52"/>
  <c r="D1241" i="52"/>
  <c r="D1242" i="52"/>
  <c r="D1243" i="52"/>
  <c r="D1244" i="52"/>
  <c r="D1245" i="52"/>
  <c r="D1246" i="52"/>
  <c r="D1247" i="52"/>
  <c r="D1248" i="52"/>
  <c r="D1249" i="52"/>
  <c r="D1250" i="52"/>
  <c r="D1251" i="52"/>
  <c r="D1252" i="52"/>
  <c r="D1253" i="52"/>
  <c r="D1254" i="52"/>
  <c r="D1255" i="52"/>
  <c r="D1256" i="52"/>
  <c r="D1257" i="52"/>
  <c r="D1258" i="52"/>
  <c r="D1259" i="52"/>
  <c r="D1260" i="52"/>
  <c r="D1261" i="52"/>
  <c r="D1262" i="52"/>
  <c r="D1263" i="52"/>
  <c r="D1264" i="52"/>
  <c r="D1265" i="52"/>
  <c r="D1266" i="52"/>
  <c r="D1267" i="52"/>
  <c r="D1268" i="52"/>
  <c r="D1269" i="52"/>
  <c r="D1270" i="52"/>
  <c r="D1271" i="52"/>
  <c r="D1272" i="52"/>
  <c r="D1273" i="52"/>
  <c r="D1274" i="52"/>
  <c r="D1275" i="52"/>
  <c r="D1276" i="52"/>
  <c r="D1277" i="52"/>
  <c r="D1278" i="52"/>
  <c r="D1279" i="52"/>
  <c r="D1280" i="52"/>
  <c r="D1281" i="52"/>
  <c r="D1282" i="52"/>
  <c r="D1283" i="52"/>
  <c r="D1284" i="52"/>
  <c r="D1285" i="52"/>
  <c r="D1286" i="52"/>
  <c r="D1287" i="52"/>
  <c r="D1288" i="52"/>
  <c r="D1289" i="52"/>
  <c r="D1290" i="52"/>
  <c r="D1291" i="52"/>
  <c r="D1292" i="52"/>
  <c r="D1293" i="52"/>
  <c r="D1294" i="52"/>
  <c r="D1295" i="52"/>
  <c r="D1296" i="52"/>
  <c r="D1297" i="52"/>
  <c r="D1298" i="52"/>
  <c r="D1299" i="52"/>
  <c r="D1300" i="52"/>
  <c r="D1301" i="52"/>
  <c r="D1302" i="52"/>
  <c r="D1303" i="52"/>
  <c r="D1304" i="52"/>
  <c r="D1305" i="52"/>
  <c r="D1306" i="52"/>
  <c r="D1307" i="52"/>
  <c r="D1308" i="52"/>
  <c r="D1309" i="52"/>
  <c r="D1310" i="52"/>
  <c r="D1311" i="52"/>
  <c r="D1312" i="52"/>
  <c r="D1313" i="52"/>
  <c r="D1314" i="52"/>
  <c r="D1315" i="52"/>
  <c r="D1316" i="52"/>
  <c r="D1317" i="52"/>
  <c r="D1318" i="52"/>
  <c r="D1319" i="52"/>
  <c r="D1320" i="52"/>
  <c r="D1321" i="52"/>
  <c r="D1322" i="52"/>
  <c r="D1323" i="52"/>
  <c r="D1324" i="52"/>
  <c r="D1325" i="52"/>
  <c r="D1326" i="52"/>
  <c r="D1327" i="52"/>
  <c r="D1328" i="52"/>
  <c r="D1329" i="52"/>
  <c r="D1330" i="52"/>
  <c r="D1331" i="52"/>
  <c r="D1332" i="52"/>
  <c r="D1333" i="52"/>
  <c r="D1334" i="52"/>
  <c r="D1335" i="52"/>
  <c r="D1336" i="52"/>
  <c r="D1337" i="52"/>
  <c r="D1338" i="52"/>
  <c r="D1339" i="52"/>
  <c r="D1340" i="52"/>
  <c r="D1341" i="52"/>
  <c r="D1342" i="52"/>
  <c r="D1343" i="52"/>
  <c r="D1344" i="52"/>
  <c r="D1345" i="52"/>
  <c r="D1346" i="52"/>
  <c r="D1347" i="52"/>
  <c r="D1348" i="52"/>
  <c r="D1349" i="52"/>
  <c r="D1350" i="52"/>
  <c r="D1351" i="52"/>
  <c r="D1352" i="52"/>
  <c r="D1353" i="52"/>
  <c r="D1354" i="52"/>
  <c r="D1355" i="52"/>
  <c r="D1356" i="52"/>
  <c r="D1357" i="52"/>
  <c r="D1358" i="52"/>
  <c r="D1359" i="52"/>
  <c r="D1360" i="52"/>
  <c r="D1361" i="52"/>
  <c r="D1362" i="52"/>
  <c r="D1363" i="52"/>
  <c r="D1364" i="52"/>
  <c r="D1365" i="52"/>
  <c r="D1366" i="52"/>
  <c r="D1367" i="52"/>
  <c r="D1368" i="52"/>
  <c r="D1369" i="52"/>
  <c r="D1370" i="52"/>
  <c r="D1371" i="52"/>
  <c r="D1372" i="52"/>
  <c r="D1373" i="52"/>
  <c r="D1374" i="52"/>
  <c r="D1375" i="52"/>
  <c r="D1376" i="52"/>
  <c r="D1377" i="52"/>
  <c r="D1378" i="52"/>
  <c r="D1379" i="52"/>
  <c r="D1380" i="52"/>
  <c r="D1381" i="52"/>
  <c r="D1382" i="52"/>
  <c r="D1383" i="52"/>
  <c r="D1384" i="52"/>
  <c r="D1385" i="52"/>
  <c r="D1386" i="52"/>
  <c r="D1387" i="52"/>
  <c r="D1388" i="52"/>
  <c r="D1389" i="52"/>
  <c r="D1390" i="52"/>
  <c r="D1391" i="52"/>
  <c r="D1392" i="52"/>
  <c r="D1393" i="52"/>
  <c r="D1394" i="52"/>
  <c r="D1395" i="52"/>
  <c r="D1396" i="52"/>
  <c r="D1397" i="52"/>
  <c r="D1398" i="52"/>
  <c r="D1399" i="52"/>
  <c r="D1400" i="52"/>
  <c r="D1401" i="52"/>
  <c r="D1402" i="52"/>
  <c r="D1403" i="52"/>
  <c r="D1404" i="52"/>
  <c r="D1405" i="52"/>
  <c r="D1406" i="52"/>
  <c r="D1407" i="52"/>
  <c r="D1408" i="52"/>
  <c r="D1409" i="52"/>
  <c r="D1410" i="52"/>
  <c r="D1411" i="52"/>
  <c r="D1412" i="52"/>
  <c r="D1413" i="52"/>
  <c r="D1414" i="52"/>
  <c r="D1415" i="52"/>
  <c r="D1416" i="52"/>
  <c r="D1417" i="52"/>
  <c r="D1418" i="52"/>
  <c r="D1419" i="52"/>
  <c r="D1420" i="52"/>
  <c r="D1421" i="52"/>
  <c r="D1422" i="52"/>
  <c r="D1423" i="52"/>
  <c r="D1424" i="52"/>
  <c r="D1425" i="52"/>
  <c r="D1426" i="52"/>
  <c r="D1427" i="52"/>
  <c r="D1428" i="52"/>
  <c r="D1429" i="52"/>
  <c r="D1430" i="52"/>
  <c r="D1431" i="52"/>
  <c r="D1432" i="52"/>
  <c r="D1433" i="52"/>
  <c r="D1434" i="52"/>
  <c r="D1435" i="52"/>
  <c r="D1436" i="52"/>
  <c r="D1437" i="52"/>
  <c r="D1438" i="52"/>
  <c r="D1439" i="52"/>
  <c r="D1440" i="52"/>
  <c r="D1441" i="52"/>
  <c r="D1442" i="52"/>
  <c r="D1443" i="52"/>
  <c r="D1444" i="52"/>
  <c r="D1445" i="52"/>
  <c r="D1446" i="52"/>
  <c r="D1447" i="52"/>
  <c r="D1448" i="52"/>
  <c r="D1449" i="52"/>
  <c r="D1450" i="52"/>
  <c r="D1451" i="52"/>
  <c r="D1452" i="52"/>
  <c r="D1453" i="52"/>
  <c r="D1454" i="52"/>
  <c r="D1455" i="52"/>
  <c r="D1456" i="52"/>
  <c r="D1457" i="52"/>
  <c r="D1458" i="52"/>
  <c r="D1459" i="52"/>
  <c r="D1460" i="52"/>
  <c r="D1461" i="52"/>
  <c r="D1462" i="52"/>
  <c r="D1097" i="52"/>
  <c r="D1098" i="52"/>
  <c r="D1099" i="52"/>
  <c r="D1100" i="52"/>
  <c r="D1101" i="52"/>
  <c r="D1102" i="52"/>
  <c r="D1103" i="52"/>
  <c r="C1096" i="52" l="1"/>
  <c r="C1065" i="52"/>
  <c r="C1035" i="52"/>
  <c r="C1004" i="52"/>
  <c r="C912" i="52"/>
  <c r="C974" i="52"/>
  <c r="C943" i="52"/>
  <c r="C882" i="52"/>
  <c r="C851" i="52"/>
  <c r="C821" i="52"/>
  <c r="C790" i="52"/>
  <c r="C762" i="52"/>
  <c r="D733" i="52"/>
  <c r="D734" i="52"/>
  <c r="D735" i="52"/>
  <c r="D736" i="52"/>
  <c r="D737" i="52"/>
  <c r="D738" i="52"/>
  <c r="D739" i="52"/>
  <c r="D740" i="52"/>
  <c r="D741" i="52"/>
  <c r="D742" i="52"/>
  <c r="D743" i="52"/>
  <c r="D744" i="52"/>
  <c r="D745" i="52"/>
  <c r="D746" i="52"/>
  <c r="D747" i="52"/>
  <c r="D748" i="52"/>
  <c r="D749" i="52"/>
  <c r="D750" i="52"/>
  <c r="D751" i="52"/>
  <c r="D752" i="52"/>
  <c r="D753" i="52"/>
  <c r="D754" i="52"/>
  <c r="D755" i="52"/>
  <c r="D756" i="52"/>
  <c r="D757" i="52"/>
  <c r="D758" i="52"/>
  <c r="D759" i="52"/>
  <c r="D760" i="52"/>
  <c r="D761" i="52"/>
  <c r="D762" i="52"/>
  <c r="D763" i="52"/>
  <c r="D764" i="52"/>
  <c r="D765" i="52"/>
  <c r="D766" i="52"/>
  <c r="D767" i="52"/>
  <c r="D768" i="52"/>
  <c r="D769" i="52"/>
  <c r="D770" i="52"/>
  <c r="D771" i="52"/>
  <c r="D772" i="52"/>
  <c r="D773" i="52"/>
  <c r="D774" i="52"/>
  <c r="D775" i="52"/>
  <c r="D776" i="52"/>
  <c r="D777" i="52"/>
  <c r="D778" i="52"/>
  <c r="D779" i="52"/>
  <c r="D780" i="52"/>
  <c r="D781" i="52"/>
  <c r="D782" i="52"/>
  <c r="D783" i="52"/>
  <c r="D784" i="52"/>
  <c r="D785" i="52"/>
  <c r="D786" i="52"/>
  <c r="D787" i="52"/>
  <c r="D788" i="52"/>
  <c r="D789" i="52"/>
  <c r="D790" i="52"/>
  <c r="D791" i="52"/>
  <c r="D792" i="52"/>
  <c r="D793" i="52"/>
  <c r="D794" i="52"/>
  <c r="D795" i="52"/>
  <c r="D796" i="52"/>
  <c r="D797" i="52"/>
  <c r="D798" i="52"/>
  <c r="D799" i="52"/>
  <c r="D800" i="52"/>
  <c r="D801" i="52"/>
  <c r="D802" i="52"/>
  <c r="D803" i="52"/>
  <c r="D804" i="52"/>
  <c r="D805" i="52"/>
  <c r="D806" i="52"/>
  <c r="D807" i="52"/>
  <c r="D808" i="52"/>
  <c r="D809" i="52"/>
  <c r="D810" i="52"/>
  <c r="D811" i="52"/>
  <c r="D812" i="52"/>
  <c r="D813" i="52"/>
  <c r="D814" i="52"/>
  <c r="D815" i="52"/>
  <c r="D816" i="52"/>
  <c r="D817" i="52"/>
  <c r="D818" i="52"/>
  <c r="D819" i="52"/>
  <c r="D820" i="52"/>
  <c r="D821" i="52"/>
  <c r="D822" i="52"/>
  <c r="D823" i="52"/>
  <c r="D824" i="52"/>
  <c r="D825" i="52"/>
  <c r="D826" i="52"/>
  <c r="D827" i="52"/>
  <c r="D828" i="52"/>
  <c r="D829" i="52"/>
  <c r="D830" i="52"/>
  <c r="D831" i="52"/>
  <c r="D832" i="52"/>
  <c r="D833" i="52"/>
  <c r="D834" i="52"/>
  <c r="D835" i="52"/>
  <c r="D836" i="52"/>
  <c r="D837" i="52"/>
  <c r="D838" i="52"/>
  <c r="D839" i="52"/>
  <c r="D840" i="52"/>
  <c r="D841" i="52"/>
  <c r="D842" i="52"/>
  <c r="D843" i="52"/>
  <c r="D844" i="52"/>
  <c r="D845" i="52"/>
  <c r="D846" i="52"/>
  <c r="D847" i="52"/>
  <c r="D848" i="52"/>
  <c r="D849" i="52"/>
  <c r="D850" i="52"/>
  <c r="D851" i="52"/>
  <c r="D852" i="52"/>
  <c r="D853" i="52"/>
  <c r="D854" i="52"/>
  <c r="D855" i="52"/>
  <c r="D856" i="52"/>
  <c r="D857" i="52"/>
  <c r="D858" i="52"/>
  <c r="D859" i="52"/>
  <c r="D860" i="52"/>
  <c r="D861" i="52"/>
  <c r="D862" i="52"/>
  <c r="D863" i="52"/>
  <c r="D864" i="52"/>
  <c r="D865" i="52"/>
  <c r="D866" i="52"/>
  <c r="D867" i="52"/>
  <c r="D868" i="52"/>
  <c r="D869" i="52"/>
  <c r="D870" i="52"/>
  <c r="D871" i="52"/>
  <c r="D872" i="52"/>
  <c r="D873" i="52"/>
  <c r="D874" i="52"/>
  <c r="D875" i="52"/>
  <c r="D876" i="52"/>
  <c r="D877" i="52"/>
  <c r="D878" i="52"/>
  <c r="D879" i="52"/>
  <c r="D880" i="52"/>
  <c r="D881" i="52"/>
  <c r="D882" i="52"/>
  <c r="D883" i="52"/>
  <c r="D884" i="52"/>
  <c r="D885" i="52"/>
  <c r="D886" i="52"/>
  <c r="D887" i="52"/>
  <c r="D888" i="52"/>
  <c r="D889" i="52"/>
  <c r="D890" i="52"/>
  <c r="D891" i="52"/>
  <c r="D892" i="52"/>
  <c r="D893" i="52"/>
  <c r="D894" i="52"/>
  <c r="D895" i="52"/>
  <c r="D896" i="52"/>
  <c r="D897" i="52"/>
  <c r="D898" i="52"/>
  <c r="D899" i="52"/>
  <c r="D900" i="52"/>
  <c r="D901" i="52"/>
  <c r="D902" i="52"/>
  <c r="D903" i="52"/>
  <c r="D904" i="52"/>
  <c r="D905" i="52"/>
  <c r="D906" i="52"/>
  <c r="D907" i="52"/>
  <c r="D908" i="52"/>
  <c r="D909" i="52"/>
  <c r="D910" i="52"/>
  <c r="D911" i="52"/>
  <c r="D912" i="52"/>
  <c r="D913" i="52"/>
  <c r="D914" i="52"/>
  <c r="D915" i="52"/>
  <c r="D916" i="52"/>
  <c r="D917" i="52"/>
  <c r="D918" i="52"/>
  <c r="D919" i="52"/>
  <c r="D920" i="52"/>
  <c r="D921" i="52"/>
  <c r="D922" i="52"/>
  <c r="D923" i="52"/>
  <c r="D924" i="52"/>
  <c r="D925" i="52"/>
  <c r="D926" i="52"/>
  <c r="D927" i="52"/>
  <c r="D928" i="52"/>
  <c r="D929" i="52"/>
  <c r="D930" i="52"/>
  <c r="D931" i="52"/>
  <c r="D932" i="52"/>
  <c r="D933" i="52"/>
  <c r="D934" i="52"/>
  <c r="D935" i="52"/>
  <c r="D936" i="52"/>
  <c r="D937" i="52"/>
  <c r="D938" i="52"/>
  <c r="D939" i="52"/>
  <c r="D940" i="52"/>
  <c r="D941" i="52"/>
  <c r="D942" i="52"/>
  <c r="D943" i="52"/>
  <c r="D944" i="52"/>
  <c r="D945" i="52"/>
  <c r="D946" i="52"/>
  <c r="D947" i="52"/>
  <c r="D948" i="52"/>
  <c r="D949" i="52"/>
  <c r="D950" i="52"/>
  <c r="D951" i="52"/>
  <c r="D952" i="52"/>
  <c r="D953" i="52"/>
  <c r="D954" i="52"/>
  <c r="D955" i="52"/>
  <c r="D956" i="52"/>
  <c r="D957" i="52"/>
  <c r="D958" i="52"/>
  <c r="D959" i="52"/>
  <c r="D960" i="52"/>
  <c r="D961" i="52"/>
  <c r="D962" i="52"/>
  <c r="D963" i="52"/>
  <c r="D964" i="52"/>
  <c r="D965" i="52"/>
  <c r="D966" i="52"/>
  <c r="D967" i="52"/>
  <c r="D968" i="52"/>
  <c r="D969" i="52"/>
  <c r="D970" i="52"/>
  <c r="D971" i="52"/>
  <c r="D972" i="52"/>
  <c r="D973" i="52"/>
  <c r="D974" i="52"/>
  <c r="D975" i="52"/>
  <c r="D976" i="52"/>
  <c r="D977" i="52"/>
  <c r="D978" i="52"/>
  <c r="D979" i="52"/>
  <c r="D980" i="52"/>
  <c r="D981" i="52"/>
  <c r="D982" i="52"/>
  <c r="D983" i="52"/>
  <c r="D984" i="52"/>
  <c r="D985" i="52"/>
  <c r="D986" i="52"/>
  <c r="D987" i="52"/>
  <c r="D988" i="52"/>
  <c r="D989" i="52"/>
  <c r="D990" i="52"/>
  <c r="D991" i="52"/>
  <c r="D992" i="52"/>
  <c r="D993" i="52"/>
  <c r="D994" i="52"/>
  <c r="D995" i="52"/>
  <c r="D996" i="52"/>
  <c r="D997" i="52"/>
  <c r="D998" i="52"/>
  <c r="D999" i="52"/>
  <c r="D1000" i="52"/>
  <c r="D1001" i="52"/>
  <c r="D1002" i="52"/>
  <c r="D1003" i="52"/>
  <c r="D1004" i="52"/>
  <c r="D1005" i="52"/>
  <c r="D1006" i="52"/>
  <c r="D1007" i="52"/>
  <c r="D1008" i="52"/>
  <c r="D1009" i="52"/>
  <c r="D1010" i="52"/>
  <c r="D1011" i="52"/>
  <c r="D1012" i="52"/>
  <c r="D1013" i="52"/>
  <c r="D1014" i="52"/>
  <c r="D1015" i="52"/>
  <c r="D1016" i="52"/>
  <c r="D1017" i="52"/>
  <c r="D1018" i="52"/>
  <c r="D1019" i="52"/>
  <c r="D1020" i="52"/>
  <c r="D1021" i="52"/>
  <c r="D1022" i="52"/>
  <c r="D1023" i="52"/>
  <c r="D1024" i="52"/>
  <c r="D1025" i="52"/>
  <c r="D1026" i="52"/>
  <c r="D1027" i="52"/>
  <c r="D1028" i="52"/>
  <c r="D1029" i="52"/>
  <c r="D1030" i="52"/>
  <c r="D1031" i="52"/>
  <c r="D1032" i="52"/>
  <c r="D1033" i="52"/>
  <c r="D1034" i="52"/>
  <c r="D1035" i="52"/>
  <c r="D1036" i="52"/>
  <c r="D1037" i="52"/>
  <c r="D1038" i="52"/>
  <c r="D1039" i="52"/>
  <c r="D1040" i="52"/>
  <c r="D1041" i="52"/>
  <c r="D1042" i="52"/>
  <c r="D1043" i="52"/>
  <c r="D1044" i="52"/>
  <c r="D1045" i="52"/>
  <c r="D1046" i="52"/>
  <c r="D1047" i="52"/>
  <c r="D1048" i="52"/>
  <c r="D1049" i="52"/>
  <c r="D1050" i="52"/>
  <c r="D1051" i="52"/>
  <c r="D1052" i="52"/>
  <c r="D1053" i="52"/>
  <c r="D1054" i="52"/>
  <c r="D1055" i="52"/>
  <c r="D1056" i="52"/>
  <c r="D1057" i="52"/>
  <c r="D1058" i="52"/>
  <c r="D1059" i="52"/>
  <c r="D1060" i="52"/>
  <c r="D1061" i="52"/>
  <c r="D1062" i="52"/>
  <c r="D1063" i="52"/>
  <c r="D1064" i="52"/>
  <c r="D1065" i="52"/>
  <c r="D1066" i="52"/>
  <c r="D1067" i="52"/>
  <c r="D1068" i="52"/>
  <c r="D1069" i="52"/>
  <c r="D1070" i="52"/>
  <c r="D1071" i="52"/>
  <c r="D1072" i="52"/>
  <c r="D1073" i="52"/>
  <c r="D1074" i="52"/>
  <c r="D1075" i="52"/>
  <c r="D1076" i="52"/>
  <c r="D1077" i="52"/>
  <c r="D1078" i="52"/>
  <c r="D1079" i="52"/>
  <c r="D1080" i="52"/>
  <c r="D1081" i="52"/>
  <c r="D1082" i="52"/>
  <c r="D1083" i="52"/>
  <c r="D1084" i="52"/>
  <c r="D1085" i="52"/>
  <c r="D1086" i="52"/>
  <c r="D1087" i="52"/>
  <c r="D1088" i="52"/>
  <c r="D1089" i="52"/>
  <c r="D1090" i="52"/>
  <c r="D1091" i="52"/>
  <c r="D1092" i="52"/>
  <c r="D1093" i="52"/>
  <c r="D1094" i="52"/>
  <c r="D1095" i="52"/>
  <c r="D1096" i="52"/>
  <c r="D732" i="52"/>
  <c r="S10" i="51"/>
  <c r="S11" i="51"/>
  <c r="D2" i="52"/>
  <c r="D3" i="52"/>
  <c r="D4" i="52"/>
  <c r="D5" i="52"/>
  <c r="D6" i="52"/>
  <c r="D7" i="52"/>
  <c r="D8" i="52"/>
  <c r="D9" i="52"/>
  <c r="D10" i="52"/>
  <c r="D11" i="52"/>
  <c r="D12" i="52"/>
  <c r="D13" i="52"/>
  <c r="D14" i="52"/>
  <c r="D15" i="52"/>
  <c r="D16" i="52"/>
  <c r="D17" i="52"/>
  <c r="D18" i="52"/>
  <c r="D19" i="52"/>
  <c r="D20" i="52"/>
  <c r="D21" i="52"/>
  <c r="D22" i="52"/>
  <c r="D23" i="52"/>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D85" i="52"/>
  <c r="D86" i="52"/>
  <c r="D87" i="52"/>
  <c r="D88" i="52"/>
  <c r="D89" i="52"/>
  <c r="D90" i="52"/>
  <c r="D91" i="52"/>
  <c r="D92" i="52"/>
  <c r="D93" i="52"/>
  <c r="D94" i="52"/>
  <c r="D95" i="52"/>
  <c r="D96" i="52"/>
  <c r="D97" i="52"/>
  <c r="D98" i="52"/>
  <c r="D99" i="52"/>
  <c r="D100" i="52"/>
  <c r="D101" i="52"/>
  <c r="D102" i="52"/>
  <c r="D103" i="52"/>
  <c r="D104" i="52"/>
  <c r="D105" i="52"/>
  <c r="D106" i="52"/>
  <c r="D107" i="52"/>
  <c r="D108" i="52"/>
  <c r="D109" i="52"/>
  <c r="D110" i="52"/>
  <c r="D111" i="52"/>
  <c r="D112" i="52"/>
  <c r="D113" i="52"/>
  <c r="D114" i="52"/>
  <c r="D115" i="52"/>
  <c r="D116" i="52"/>
  <c r="D117" i="52"/>
  <c r="D118" i="52"/>
  <c r="D119" i="52"/>
  <c r="D120" i="52"/>
  <c r="D121" i="52"/>
  <c r="D122" i="52"/>
  <c r="D123" i="52"/>
  <c r="D124" i="52"/>
  <c r="D125" i="52"/>
  <c r="D126" i="52"/>
  <c r="D127" i="52"/>
  <c r="D128" i="52"/>
  <c r="D129" i="52"/>
  <c r="D130" i="52"/>
  <c r="D131" i="52"/>
  <c r="D132" i="52"/>
  <c r="D133" i="52"/>
  <c r="D134" i="52"/>
  <c r="D135" i="52"/>
  <c r="D136" i="52"/>
  <c r="D137" i="52"/>
  <c r="D138" i="52"/>
  <c r="D139" i="52"/>
  <c r="D140" i="52"/>
  <c r="D141" i="52"/>
  <c r="D142" i="52"/>
  <c r="D143" i="52"/>
  <c r="D144" i="52"/>
  <c r="D145" i="52"/>
  <c r="D146" i="52"/>
  <c r="D147" i="52"/>
  <c r="D148" i="52"/>
  <c r="D149" i="52"/>
  <c r="D150" i="52"/>
  <c r="D151" i="52"/>
  <c r="D152" i="52"/>
  <c r="D153" i="52"/>
  <c r="D154" i="52"/>
  <c r="D155" i="52"/>
  <c r="D156" i="52"/>
  <c r="D157" i="52"/>
  <c r="D158" i="52"/>
  <c r="D159" i="52"/>
  <c r="D160" i="52"/>
  <c r="D161" i="52"/>
  <c r="D162" i="52"/>
  <c r="D163" i="52"/>
  <c r="D164" i="52"/>
  <c r="D165" i="52"/>
  <c r="D166" i="52"/>
  <c r="D167" i="52"/>
  <c r="D168" i="52"/>
  <c r="D169" i="52"/>
  <c r="D170" i="52"/>
  <c r="D171" i="52"/>
  <c r="D172" i="52"/>
  <c r="D173" i="52"/>
  <c r="D174" i="52"/>
  <c r="D175" i="52"/>
  <c r="D176" i="52"/>
  <c r="D177" i="52"/>
  <c r="D178" i="52"/>
  <c r="D179" i="52"/>
  <c r="D180" i="52"/>
  <c r="D181" i="52"/>
  <c r="D182" i="52"/>
  <c r="D183" i="52"/>
  <c r="D184" i="52"/>
  <c r="D185" i="52"/>
  <c r="D186" i="52"/>
  <c r="D187" i="52"/>
  <c r="D188" i="52"/>
  <c r="D189" i="52"/>
  <c r="D190" i="52"/>
  <c r="D191" i="52"/>
  <c r="D192" i="52"/>
  <c r="D193" i="52"/>
  <c r="D194" i="52"/>
  <c r="D195" i="52"/>
  <c r="D196" i="52"/>
  <c r="D197" i="52"/>
  <c r="D198" i="52"/>
  <c r="D199" i="52"/>
  <c r="D200" i="52"/>
  <c r="D201" i="52"/>
  <c r="D202" i="52"/>
  <c r="D203" i="52"/>
  <c r="D204" i="52"/>
  <c r="D205" i="52"/>
  <c r="D206" i="52"/>
  <c r="D207" i="52"/>
  <c r="D208" i="52"/>
  <c r="D209" i="52"/>
  <c r="D210" i="52"/>
  <c r="D211" i="52"/>
  <c r="D212" i="52"/>
  <c r="D213" i="52"/>
  <c r="D214" i="52"/>
  <c r="D215" i="52"/>
  <c r="D216" i="52"/>
  <c r="D217" i="52"/>
  <c r="D218" i="52"/>
  <c r="D219" i="52"/>
  <c r="D220" i="52"/>
  <c r="D221" i="52"/>
  <c r="D222" i="52"/>
  <c r="D223" i="52"/>
  <c r="D224" i="52"/>
  <c r="D225" i="52"/>
  <c r="D226" i="52"/>
  <c r="D227" i="52"/>
  <c r="D228" i="52"/>
  <c r="D229" i="52"/>
  <c r="D230" i="52"/>
  <c r="D231" i="52"/>
  <c r="D232" i="52"/>
  <c r="D233" i="52"/>
  <c r="D234" i="52"/>
  <c r="D235" i="52"/>
  <c r="D236" i="52"/>
  <c r="D237" i="52"/>
  <c r="D238" i="52"/>
  <c r="D239" i="52"/>
  <c r="D240" i="52"/>
  <c r="D241" i="52"/>
  <c r="D242" i="52"/>
  <c r="D243" i="52"/>
  <c r="D244" i="52"/>
  <c r="D245" i="52"/>
  <c r="D246" i="52"/>
  <c r="D247" i="52"/>
  <c r="D248" i="52"/>
  <c r="D249" i="52"/>
  <c r="D250" i="52"/>
  <c r="D251" i="52"/>
  <c r="D252" i="52"/>
  <c r="D253" i="52"/>
  <c r="D254" i="52"/>
  <c r="D255" i="52"/>
  <c r="D256" i="52"/>
  <c r="D257" i="52"/>
  <c r="D258" i="52"/>
  <c r="D259" i="52"/>
  <c r="D260" i="52"/>
  <c r="D261" i="52"/>
  <c r="D262" i="52"/>
  <c r="D263" i="52"/>
  <c r="D264" i="52"/>
  <c r="D265" i="52"/>
  <c r="D266" i="52"/>
  <c r="D267" i="52"/>
  <c r="D268" i="52"/>
  <c r="D269" i="52"/>
  <c r="D270" i="52"/>
  <c r="D271" i="52"/>
  <c r="D272" i="52"/>
  <c r="D273" i="52"/>
  <c r="D274" i="52"/>
  <c r="D275" i="52"/>
  <c r="D276" i="52"/>
  <c r="D277" i="52"/>
  <c r="D278" i="52"/>
  <c r="D279" i="52"/>
  <c r="D280" i="52"/>
  <c r="D281" i="52"/>
  <c r="D282" i="52"/>
  <c r="D283" i="52"/>
  <c r="D284" i="52"/>
  <c r="D285" i="52"/>
  <c r="D286" i="52"/>
  <c r="D287" i="52"/>
  <c r="D288" i="52"/>
  <c r="D289" i="52"/>
  <c r="D290" i="52"/>
  <c r="D291" i="52"/>
  <c r="D292" i="52"/>
  <c r="D293" i="52"/>
  <c r="D294" i="52"/>
  <c r="D295" i="52"/>
  <c r="D296" i="52"/>
  <c r="D297" i="52"/>
  <c r="D298" i="52"/>
  <c r="D299" i="52"/>
  <c r="D300" i="52"/>
  <c r="D301" i="52"/>
  <c r="D302" i="52"/>
  <c r="D303" i="52"/>
  <c r="D304" i="52"/>
  <c r="D305" i="52"/>
  <c r="D306" i="52"/>
  <c r="D307" i="52"/>
  <c r="D308" i="52"/>
  <c r="D309" i="52"/>
  <c r="D310" i="52"/>
  <c r="D311" i="52"/>
  <c r="D312" i="52"/>
  <c r="D313" i="52"/>
  <c r="D314" i="52"/>
  <c r="D315" i="52"/>
  <c r="D316" i="52"/>
  <c r="D317" i="52"/>
  <c r="D318" i="52"/>
  <c r="D319" i="52"/>
  <c r="D320" i="52"/>
  <c r="D321" i="52"/>
  <c r="D322" i="52"/>
  <c r="D323" i="52"/>
  <c r="D324" i="52"/>
  <c r="D325" i="52"/>
  <c r="D326" i="52"/>
  <c r="D327" i="52"/>
  <c r="D328" i="52"/>
  <c r="D329" i="52"/>
  <c r="D330" i="52"/>
  <c r="D331" i="52"/>
  <c r="D332" i="52"/>
  <c r="D333" i="52"/>
  <c r="D334" i="52"/>
  <c r="D335" i="52"/>
  <c r="D336" i="52"/>
  <c r="D337" i="52"/>
  <c r="D338" i="52"/>
  <c r="D339" i="52"/>
  <c r="D340" i="52"/>
  <c r="D341" i="52"/>
  <c r="D342" i="52"/>
  <c r="D343" i="52"/>
  <c r="D344" i="52"/>
  <c r="D345" i="52"/>
  <c r="D346" i="52"/>
  <c r="D347" i="52"/>
  <c r="D348" i="52"/>
  <c r="D349" i="52"/>
  <c r="D350" i="52"/>
  <c r="D351" i="52"/>
  <c r="D352" i="52"/>
  <c r="D353" i="52"/>
  <c r="D354" i="52"/>
  <c r="D355" i="52"/>
  <c r="D356" i="52"/>
  <c r="D357" i="52"/>
  <c r="D358" i="52"/>
  <c r="D359" i="52"/>
  <c r="D360" i="52"/>
  <c r="D361" i="52"/>
  <c r="D362" i="52"/>
  <c r="D363" i="52"/>
  <c r="D364" i="52"/>
  <c r="D365" i="52"/>
  <c r="D366" i="52"/>
  <c r="D731" i="52"/>
  <c r="C731" i="52"/>
  <c r="D730" i="52"/>
  <c r="D729" i="52"/>
  <c r="D728" i="52"/>
  <c r="D727" i="52"/>
  <c r="D726" i="52"/>
  <c r="D725" i="52"/>
  <c r="D724" i="52"/>
  <c r="D723" i="52"/>
  <c r="D722" i="52"/>
  <c r="D721" i="52"/>
  <c r="D720" i="52"/>
  <c r="D719" i="52"/>
  <c r="D718" i="52"/>
  <c r="D717" i="52"/>
  <c r="D716" i="52"/>
  <c r="D715" i="52"/>
  <c r="D714" i="52"/>
  <c r="D713" i="52"/>
  <c r="D712" i="52"/>
  <c r="D711" i="52"/>
  <c r="D710" i="52"/>
  <c r="D709" i="52"/>
  <c r="D708" i="52"/>
  <c r="D707" i="52"/>
  <c r="D706" i="52"/>
  <c r="D705" i="52"/>
  <c r="D704" i="52"/>
  <c r="D703" i="52"/>
  <c r="D702" i="52"/>
  <c r="D701" i="52"/>
  <c r="D700" i="52"/>
  <c r="C700" i="52"/>
  <c r="D699" i="52"/>
  <c r="D698" i="52"/>
  <c r="D697" i="52"/>
  <c r="D696" i="52"/>
  <c r="D695" i="52"/>
  <c r="D694" i="52"/>
  <c r="D693" i="52"/>
  <c r="D692" i="52"/>
  <c r="D691" i="52"/>
  <c r="D690" i="52"/>
  <c r="D689" i="52"/>
  <c r="D688" i="52"/>
  <c r="D687" i="52"/>
  <c r="D686" i="52"/>
  <c r="D685" i="52"/>
  <c r="D684" i="52"/>
  <c r="D683" i="52"/>
  <c r="D682" i="52"/>
  <c r="D681" i="52"/>
  <c r="D680" i="52"/>
  <c r="D679" i="52"/>
  <c r="D678" i="52"/>
  <c r="D677" i="52"/>
  <c r="D676" i="52"/>
  <c r="D675" i="52"/>
  <c r="D674" i="52"/>
  <c r="D673" i="52"/>
  <c r="D672" i="52"/>
  <c r="D671" i="52"/>
  <c r="D670" i="52"/>
  <c r="C670" i="52"/>
  <c r="D669" i="52"/>
  <c r="D668" i="52"/>
  <c r="D667" i="52"/>
  <c r="D666" i="52"/>
  <c r="D665" i="52"/>
  <c r="D664" i="52"/>
  <c r="D663" i="52"/>
  <c r="D662" i="52"/>
  <c r="D661" i="52"/>
  <c r="D660" i="52"/>
  <c r="D659" i="52"/>
  <c r="D658" i="52"/>
  <c r="D657" i="52"/>
  <c r="D656" i="52"/>
  <c r="D655" i="52"/>
  <c r="D654" i="52"/>
  <c r="D653" i="52"/>
  <c r="D652" i="52"/>
  <c r="D651" i="52"/>
  <c r="D650" i="52"/>
  <c r="D649" i="52"/>
  <c r="D648" i="52"/>
  <c r="D647" i="52"/>
  <c r="D646" i="52"/>
  <c r="D645" i="52"/>
  <c r="D644" i="52"/>
  <c r="D643" i="52"/>
  <c r="D642" i="52"/>
  <c r="D641" i="52"/>
  <c r="D640" i="52"/>
  <c r="D639" i="52"/>
  <c r="C639" i="52"/>
  <c r="D638" i="52"/>
  <c r="D637" i="52"/>
  <c r="D636" i="52"/>
  <c r="D635" i="52"/>
  <c r="D634" i="52"/>
  <c r="D633" i="52"/>
  <c r="D632" i="52"/>
  <c r="D631" i="52"/>
  <c r="D630" i="52"/>
  <c r="D629" i="52"/>
  <c r="D628" i="52"/>
  <c r="D627" i="52"/>
  <c r="D626" i="52"/>
  <c r="D625" i="52"/>
  <c r="D624" i="52"/>
  <c r="D623" i="52"/>
  <c r="D622" i="52"/>
  <c r="D621" i="52"/>
  <c r="D620" i="52"/>
  <c r="D619" i="52"/>
  <c r="D618" i="52"/>
  <c r="D617" i="52"/>
  <c r="D616" i="52"/>
  <c r="D615" i="52"/>
  <c r="D614" i="52"/>
  <c r="D613" i="52"/>
  <c r="D612" i="52"/>
  <c r="D611" i="52"/>
  <c r="D610" i="52"/>
  <c r="D609" i="52"/>
  <c r="C609" i="52"/>
  <c r="D608" i="52"/>
  <c r="D607" i="52"/>
  <c r="D606" i="52"/>
  <c r="D605" i="52"/>
  <c r="D604" i="52"/>
  <c r="D603" i="52"/>
  <c r="D602" i="52"/>
  <c r="D601" i="52"/>
  <c r="D600" i="52"/>
  <c r="D599" i="52"/>
  <c r="D598" i="52"/>
  <c r="D597" i="52"/>
  <c r="D596" i="52"/>
  <c r="D595" i="52"/>
  <c r="D594" i="52"/>
  <c r="D593" i="52"/>
  <c r="D592" i="52"/>
  <c r="D591" i="52"/>
  <c r="D590" i="52"/>
  <c r="D589" i="52"/>
  <c r="D588" i="52"/>
  <c r="D587" i="52"/>
  <c r="D586" i="52"/>
  <c r="D585" i="52"/>
  <c r="D584" i="52"/>
  <c r="D583" i="52"/>
  <c r="D582" i="52"/>
  <c r="D581" i="52"/>
  <c r="D580" i="52"/>
  <c r="D579" i="52"/>
  <c r="D578" i="52"/>
  <c r="C578" i="52"/>
  <c r="D577" i="52"/>
  <c r="D576" i="52"/>
  <c r="D575" i="52"/>
  <c r="D574" i="52"/>
  <c r="D573" i="52"/>
  <c r="D572" i="52"/>
  <c r="D571" i="52"/>
  <c r="D570" i="52"/>
  <c r="D569" i="52"/>
  <c r="D568" i="52"/>
  <c r="D567" i="52"/>
  <c r="D566" i="52"/>
  <c r="D565" i="52"/>
  <c r="D564" i="52"/>
  <c r="D563" i="52"/>
  <c r="D562" i="52"/>
  <c r="D561" i="52"/>
  <c r="D560" i="52"/>
  <c r="D559" i="52"/>
  <c r="D558" i="52"/>
  <c r="D557" i="52"/>
  <c r="D556" i="52"/>
  <c r="D555" i="52"/>
  <c r="D554" i="52"/>
  <c r="D553" i="52"/>
  <c r="D552" i="52"/>
  <c r="D551" i="52"/>
  <c r="D550" i="52"/>
  <c r="D549" i="52"/>
  <c r="D548" i="52"/>
  <c r="D547" i="52"/>
  <c r="C547" i="52"/>
  <c r="D546" i="52"/>
  <c r="D545" i="52"/>
  <c r="D544" i="52"/>
  <c r="D543" i="52"/>
  <c r="D542" i="52"/>
  <c r="D541" i="52"/>
  <c r="D540" i="52"/>
  <c r="D539" i="52"/>
  <c r="D538" i="52"/>
  <c r="D537" i="52"/>
  <c r="D536" i="52"/>
  <c r="D535" i="52"/>
  <c r="D534" i="52"/>
  <c r="D533" i="52"/>
  <c r="D532" i="52"/>
  <c r="D531" i="52"/>
  <c r="D530" i="52"/>
  <c r="D529" i="52"/>
  <c r="D528" i="52"/>
  <c r="D527" i="52"/>
  <c r="D526" i="52"/>
  <c r="D525" i="52"/>
  <c r="D524" i="52"/>
  <c r="D523" i="52"/>
  <c r="D522" i="52"/>
  <c r="D521" i="52"/>
  <c r="D520" i="52"/>
  <c r="D519" i="52"/>
  <c r="D518" i="52"/>
  <c r="D517" i="52"/>
  <c r="C517" i="52"/>
  <c r="D516" i="52"/>
  <c r="D515" i="52"/>
  <c r="D514" i="52"/>
  <c r="D513" i="52"/>
  <c r="D512" i="52"/>
  <c r="D511" i="52"/>
  <c r="D510" i="52"/>
  <c r="D509" i="52"/>
  <c r="D508" i="52"/>
  <c r="D507" i="52"/>
  <c r="D506" i="52"/>
  <c r="D505" i="52"/>
  <c r="D504" i="52"/>
  <c r="D503" i="52"/>
  <c r="D502" i="52"/>
  <c r="D501" i="52"/>
  <c r="D500" i="52"/>
  <c r="D499" i="52"/>
  <c r="D498" i="52"/>
  <c r="D497" i="52"/>
  <c r="D496" i="52"/>
  <c r="D495" i="52"/>
  <c r="D494" i="52"/>
  <c r="D493" i="52"/>
  <c r="D492" i="52"/>
  <c r="D491" i="52"/>
  <c r="D490" i="52"/>
  <c r="D489" i="52"/>
  <c r="D488" i="52"/>
  <c r="D487" i="52"/>
  <c r="D486" i="52"/>
  <c r="C486" i="52"/>
  <c r="D485" i="52"/>
  <c r="D484" i="52"/>
  <c r="D483" i="52"/>
  <c r="D482" i="52"/>
  <c r="D481" i="52"/>
  <c r="D480" i="52"/>
  <c r="D479" i="52"/>
  <c r="D478" i="52"/>
  <c r="D477" i="52"/>
  <c r="D476" i="52"/>
  <c r="D475" i="52"/>
  <c r="D474" i="52"/>
  <c r="D473" i="52"/>
  <c r="D472" i="52"/>
  <c r="D471" i="52"/>
  <c r="D470" i="52"/>
  <c r="D469" i="52"/>
  <c r="D468" i="52"/>
  <c r="D467" i="52"/>
  <c r="D466" i="52"/>
  <c r="D465" i="52"/>
  <c r="D464" i="52"/>
  <c r="D463" i="52"/>
  <c r="D462" i="52"/>
  <c r="D461" i="52"/>
  <c r="D460" i="52"/>
  <c r="D459" i="52"/>
  <c r="D458" i="52"/>
  <c r="D457" i="52"/>
  <c r="D456" i="52"/>
  <c r="C456" i="52"/>
  <c r="D455" i="52"/>
  <c r="D454" i="52"/>
  <c r="D453" i="52"/>
  <c r="D452" i="52"/>
  <c r="D451" i="52"/>
  <c r="D450" i="52"/>
  <c r="D449" i="52"/>
  <c r="D448" i="52"/>
  <c r="D447" i="52"/>
  <c r="D446" i="52"/>
  <c r="D445" i="52"/>
  <c r="D444" i="52"/>
  <c r="D443" i="52"/>
  <c r="D442" i="52"/>
  <c r="D441" i="52"/>
  <c r="D440" i="52"/>
  <c r="D439" i="52"/>
  <c r="D438" i="52"/>
  <c r="D437" i="52"/>
  <c r="D436" i="52"/>
  <c r="D435" i="52"/>
  <c r="D434" i="52"/>
  <c r="D433" i="52"/>
  <c r="D432" i="52"/>
  <c r="D431" i="52"/>
  <c r="D430" i="52"/>
  <c r="D429" i="52"/>
  <c r="D428" i="52"/>
  <c r="D427" i="52"/>
  <c r="D426" i="52"/>
  <c r="D425" i="52"/>
  <c r="C425" i="52"/>
  <c r="D424" i="52"/>
  <c r="D423" i="52"/>
  <c r="D422" i="52"/>
  <c r="D421" i="52"/>
  <c r="D420" i="52"/>
  <c r="D419" i="52"/>
  <c r="D418" i="52"/>
  <c r="D417" i="52"/>
  <c r="D416" i="52"/>
  <c r="D415" i="52"/>
  <c r="D414" i="52"/>
  <c r="D413" i="52"/>
  <c r="D412" i="52"/>
  <c r="D411" i="52"/>
  <c r="D410" i="52"/>
  <c r="D409" i="52"/>
  <c r="D408" i="52"/>
  <c r="D407" i="52"/>
  <c r="D406" i="52"/>
  <c r="D405" i="52"/>
  <c r="D404" i="52"/>
  <c r="D403" i="52"/>
  <c r="D402" i="52"/>
  <c r="D401" i="52"/>
  <c r="D400" i="52"/>
  <c r="D399" i="52"/>
  <c r="D398" i="52"/>
  <c r="D397" i="52"/>
  <c r="C397" i="52"/>
  <c r="D396" i="52"/>
  <c r="D395" i="52"/>
  <c r="D394" i="52"/>
  <c r="D393" i="52"/>
  <c r="D392" i="52"/>
  <c r="D391" i="52"/>
  <c r="D390" i="52"/>
  <c r="D389" i="52"/>
  <c r="D388" i="52"/>
  <c r="D387" i="52"/>
  <c r="D386" i="52"/>
  <c r="D385" i="52"/>
  <c r="D384" i="52"/>
  <c r="D383" i="52"/>
  <c r="D382" i="52"/>
  <c r="D381" i="52"/>
  <c r="D380" i="52"/>
  <c r="D379" i="52"/>
  <c r="D378" i="52"/>
  <c r="D377" i="52"/>
  <c r="D376" i="52"/>
  <c r="D375" i="52"/>
  <c r="D374" i="52"/>
  <c r="D373" i="52"/>
  <c r="D372" i="52"/>
  <c r="D371" i="52"/>
  <c r="D370" i="52"/>
  <c r="D369" i="52"/>
  <c r="D368" i="52"/>
  <c r="D367" i="52"/>
  <c r="C29" i="49" l="1"/>
  <c r="K46" i="51" l="1"/>
  <c r="D46" i="51"/>
  <c r="E47" i="51"/>
  <c r="D47" i="51"/>
  <c r="S82" i="51"/>
  <c r="S81" i="51"/>
  <c r="S80" i="51"/>
  <c r="S79" i="51"/>
  <c r="S78" i="51"/>
  <c r="S77" i="51"/>
  <c r="S76" i="51"/>
  <c r="S75" i="51"/>
  <c r="S74" i="51"/>
  <c r="S73" i="51"/>
  <c r="S72" i="51"/>
  <c r="S71" i="51"/>
  <c r="S70" i="51"/>
  <c r="S69" i="51"/>
  <c r="S68" i="51"/>
  <c r="S67" i="51"/>
  <c r="S66" i="51"/>
  <c r="S65" i="51"/>
  <c r="S64" i="51"/>
  <c r="S63" i="51"/>
  <c r="S62" i="51"/>
  <c r="S61" i="51"/>
  <c r="S60" i="51"/>
  <c r="S59" i="51"/>
  <c r="S58" i="51"/>
  <c r="S57" i="51"/>
  <c r="S56" i="51"/>
  <c r="S55" i="51"/>
  <c r="S54" i="51"/>
  <c r="S53" i="51"/>
  <c r="E3" i="51"/>
  <c r="D3" i="51"/>
  <c r="K2" i="51"/>
  <c r="D2" i="51"/>
  <c r="E39" i="49"/>
  <c r="E41" i="49"/>
  <c r="S24" i="51"/>
  <c r="S25" i="51"/>
  <c r="S26" i="51"/>
  <c r="S27" i="51"/>
  <c r="S28" i="51"/>
  <c r="S29" i="51"/>
  <c r="S30" i="51"/>
  <c r="S31" i="51"/>
  <c r="S32" i="51"/>
  <c r="S33" i="51"/>
  <c r="S34" i="51"/>
  <c r="S35" i="51"/>
  <c r="S36" i="51"/>
  <c r="S37" i="51"/>
  <c r="S38" i="51"/>
  <c r="S12" i="51"/>
  <c r="S13" i="51"/>
  <c r="S14" i="51"/>
  <c r="S15" i="51"/>
  <c r="S16" i="51"/>
  <c r="S17" i="51"/>
  <c r="S18" i="51"/>
  <c r="S19" i="51"/>
  <c r="S20" i="51"/>
  <c r="S21" i="51"/>
  <c r="S22" i="51"/>
  <c r="S23" i="51"/>
  <c r="D4" i="53"/>
  <c r="C4" i="53"/>
  <c r="B4" i="53"/>
  <c r="M9" i="51" s="1"/>
  <c r="U9" i="51" s="1"/>
  <c r="D3" i="53"/>
  <c r="C3" i="53"/>
  <c r="B3" i="53"/>
  <c r="D2" i="53"/>
  <c r="C2" i="53"/>
  <c r="B2" i="53"/>
  <c r="D1" i="53"/>
  <c r="C1" i="53"/>
  <c r="Q4" i="51" s="1"/>
  <c r="B1" i="53"/>
  <c r="C366" i="52"/>
  <c r="C335" i="52"/>
  <c r="C305" i="52"/>
  <c r="C274" i="52"/>
  <c r="C244" i="52"/>
  <c r="C213" i="52"/>
  <c r="C182" i="52"/>
  <c r="C152" i="52"/>
  <c r="C121" i="52"/>
  <c r="C91" i="52"/>
  <c r="C60" i="52"/>
  <c r="C32" i="52"/>
  <c r="M76" i="51" l="1"/>
  <c r="U76" i="51" s="1"/>
  <c r="M27" i="51"/>
  <c r="U27" i="51" s="1"/>
  <c r="Q5" i="51"/>
  <c r="M70" i="51"/>
  <c r="U70" i="51" s="1"/>
  <c r="M64" i="51"/>
  <c r="U64" i="51" s="1"/>
  <c r="M58" i="51"/>
  <c r="U58" i="51" s="1"/>
  <c r="M16" i="51"/>
  <c r="U16" i="51" s="1"/>
  <c r="M28" i="51"/>
  <c r="U28" i="51" s="1"/>
  <c r="M54" i="51"/>
  <c r="U54" i="51" s="1"/>
  <c r="M60" i="51"/>
  <c r="U60" i="51" s="1"/>
  <c r="M66" i="51"/>
  <c r="U66" i="51" s="1"/>
  <c r="M72" i="51"/>
  <c r="U72" i="51" s="1"/>
  <c r="M68" i="51"/>
  <c r="U68" i="51" s="1"/>
  <c r="M19" i="51"/>
  <c r="U19" i="51" s="1"/>
  <c r="M31" i="51"/>
  <c r="U31" i="51" s="1"/>
  <c r="M78" i="51"/>
  <c r="U78" i="51" s="1"/>
  <c r="M80" i="51"/>
  <c r="U80" i="51" s="1"/>
  <c r="M56" i="51"/>
  <c r="U56" i="51" s="1"/>
  <c r="M62" i="51"/>
  <c r="U62" i="51" s="1"/>
  <c r="M20" i="51"/>
  <c r="U20" i="51" s="1"/>
  <c r="M32" i="51"/>
  <c r="U32" i="51" s="1"/>
  <c r="M53" i="51"/>
  <c r="U53" i="51" s="1"/>
  <c r="M55" i="51"/>
  <c r="U55" i="51" s="1"/>
  <c r="M57" i="51"/>
  <c r="U57" i="51" s="1"/>
  <c r="M59" i="51"/>
  <c r="U59" i="51" s="1"/>
  <c r="M61" i="51"/>
  <c r="U61" i="51" s="1"/>
  <c r="M63" i="51"/>
  <c r="U63" i="51" s="1"/>
  <c r="M65" i="51"/>
  <c r="U65" i="51" s="1"/>
  <c r="M67" i="51"/>
  <c r="U67" i="51" s="1"/>
  <c r="M69" i="51"/>
  <c r="U69" i="51" s="1"/>
  <c r="M71" i="51"/>
  <c r="U71" i="51" s="1"/>
  <c r="M73" i="51"/>
  <c r="U73" i="51" s="1"/>
  <c r="M75" i="51"/>
  <c r="U75" i="51" s="1"/>
  <c r="M77" i="51"/>
  <c r="U77" i="51" s="1"/>
  <c r="M82" i="51"/>
  <c r="U82" i="51" s="1"/>
  <c r="M74" i="51"/>
  <c r="U74" i="51" s="1"/>
  <c r="M11" i="51"/>
  <c r="U11" i="51" s="1"/>
  <c r="M23" i="51"/>
  <c r="U23" i="51" s="1"/>
  <c r="M35" i="51"/>
  <c r="U35" i="51" s="1"/>
  <c r="M79" i="51"/>
  <c r="U79" i="51" s="1"/>
  <c r="M81" i="51"/>
  <c r="U81" i="51" s="1"/>
  <c r="M12" i="51"/>
  <c r="U12" i="51" s="1"/>
  <c r="W9" i="51"/>
  <c r="M13" i="51"/>
  <c r="U13" i="51" s="1"/>
  <c r="M17" i="51"/>
  <c r="U17" i="51" s="1"/>
  <c r="M21" i="51"/>
  <c r="U21" i="51" s="1"/>
  <c r="M25" i="51"/>
  <c r="U25" i="51" s="1"/>
  <c r="M29" i="51"/>
  <c r="U29" i="51" s="1"/>
  <c r="M33" i="51"/>
  <c r="U33" i="51" s="1"/>
  <c r="M37" i="51"/>
  <c r="U37" i="51" s="1"/>
  <c r="Q3" i="51"/>
  <c r="M24" i="51"/>
  <c r="U24" i="51" s="1"/>
  <c r="M36" i="51"/>
  <c r="U36" i="51" s="1"/>
  <c r="M10" i="51"/>
  <c r="U10" i="51" s="1"/>
  <c r="M14" i="51"/>
  <c r="U14" i="51" s="1"/>
  <c r="M18" i="51"/>
  <c r="U18" i="51" s="1"/>
  <c r="M22" i="51"/>
  <c r="U22" i="51" s="1"/>
  <c r="M26" i="51"/>
  <c r="U26" i="51" s="1"/>
  <c r="M30" i="51"/>
  <c r="U30" i="51" s="1"/>
  <c r="M34" i="51"/>
  <c r="U34" i="51" s="1"/>
  <c r="M38" i="51"/>
  <c r="U38" i="51" s="1"/>
  <c r="M15" i="51"/>
  <c r="U15" i="51" s="1"/>
  <c r="V27" i="51" l="1"/>
  <c r="V76" i="51"/>
  <c r="W76" i="51"/>
  <c r="W37" i="51"/>
  <c r="V59" i="51"/>
  <c r="W32" i="51"/>
  <c r="W80" i="51"/>
  <c r="W27" i="51"/>
  <c r="W36" i="51"/>
  <c r="W33" i="51"/>
  <c r="V11" i="51"/>
  <c r="V75" i="51"/>
  <c r="W24" i="51"/>
  <c r="W29" i="51"/>
  <c r="W28" i="51"/>
  <c r="W15" i="51"/>
  <c r="W25" i="51"/>
  <c r="W35" i="51"/>
  <c r="W31" i="51"/>
  <c r="V28" i="51"/>
  <c r="V32" i="51"/>
  <c r="W34" i="51"/>
  <c r="W18" i="51"/>
  <c r="W30" i="51"/>
  <c r="W14" i="51"/>
  <c r="V23" i="51"/>
  <c r="W23" i="51"/>
  <c r="W77" i="51"/>
  <c r="V69" i="51"/>
  <c r="W69" i="51"/>
  <c r="V61" i="51"/>
  <c r="W61" i="51"/>
  <c r="V53" i="51"/>
  <c r="W53" i="51"/>
  <c r="V56" i="51"/>
  <c r="W56" i="51"/>
  <c r="W19" i="51"/>
  <c r="V60" i="51"/>
  <c r="W60" i="51"/>
  <c r="V58" i="51"/>
  <c r="X58" i="51" s="1"/>
  <c r="W58" i="51"/>
  <c r="W26" i="51"/>
  <c r="V81" i="51"/>
  <c r="W81" i="51"/>
  <c r="W11" i="51"/>
  <c r="W75" i="51"/>
  <c r="W67" i="51"/>
  <c r="W59" i="51"/>
  <c r="V68" i="51"/>
  <c r="W68" i="51"/>
  <c r="V54" i="51"/>
  <c r="W54" i="51"/>
  <c r="V64" i="51"/>
  <c r="W64" i="51"/>
  <c r="V13" i="51"/>
  <c r="W13" i="51"/>
  <c r="W10" i="51"/>
  <c r="W21" i="51"/>
  <c r="W12" i="51"/>
  <c r="W38" i="51"/>
  <c r="W22" i="51"/>
  <c r="W17" i="51"/>
  <c r="W79" i="51"/>
  <c r="V74" i="51"/>
  <c r="X74" i="51" s="1"/>
  <c r="W74" i="51"/>
  <c r="V73" i="51"/>
  <c r="W73" i="51"/>
  <c r="V65" i="51"/>
  <c r="W65" i="51"/>
  <c r="V57" i="51"/>
  <c r="W57" i="51"/>
  <c r="W20" i="51"/>
  <c r="V78" i="51"/>
  <c r="W78" i="51"/>
  <c r="V72" i="51"/>
  <c r="W72" i="51"/>
  <c r="V70" i="51"/>
  <c r="W70" i="51"/>
  <c r="V82" i="51"/>
  <c r="W82" i="51"/>
  <c r="W71" i="51"/>
  <c r="W63" i="51"/>
  <c r="W55" i="51"/>
  <c r="V62" i="51"/>
  <c r="W62" i="51"/>
  <c r="V66" i="51"/>
  <c r="W66" i="51"/>
  <c r="W16" i="51"/>
  <c r="V67" i="51"/>
  <c r="V63" i="51"/>
  <c r="V71" i="51"/>
  <c r="V35" i="51"/>
  <c r="X35" i="51" s="1"/>
  <c r="V16" i="51"/>
  <c r="V55" i="51"/>
  <c r="V31" i="51"/>
  <c r="X31" i="51" s="1"/>
  <c r="V19" i="51"/>
  <c r="X19" i="51" s="1"/>
  <c r="V10" i="51"/>
  <c r="X10" i="51" s="1"/>
  <c r="V37" i="51"/>
  <c r="V20" i="51"/>
  <c r="V79" i="51"/>
  <c r="X79" i="51" s="1"/>
  <c r="V77" i="51"/>
  <c r="V80" i="51"/>
  <c r="V12" i="51"/>
  <c r="V36" i="51"/>
  <c r="X36" i="51" s="1"/>
  <c r="V9" i="51"/>
  <c r="X9" i="51" s="1"/>
  <c r="V14" i="51"/>
  <c r="X14" i="51" s="1"/>
  <c r="V30" i="51"/>
  <c r="V17" i="51"/>
  <c r="V33" i="51"/>
  <c r="X33" i="51" s="1"/>
  <c r="V38" i="51"/>
  <c r="V21" i="51"/>
  <c r="X21" i="51" s="1"/>
  <c r="V26" i="51"/>
  <c r="X26" i="51" s="1"/>
  <c r="V22" i="51"/>
  <c r="X22" i="51" s="1"/>
  <c r="V24" i="51"/>
  <c r="X24" i="51" s="1"/>
  <c r="V18" i="51"/>
  <c r="X18" i="51" s="1"/>
  <c r="V34" i="51"/>
  <c r="X34" i="51" s="1"/>
  <c r="V15" i="51"/>
  <c r="V25" i="51"/>
  <c r="X25" i="51" s="1"/>
  <c r="V29" i="51"/>
  <c r="X17" i="51" l="1"/>
  <c r="Y17" i="51" s="1"/>
  <c r="Z17" i="51" s="1"/>
  <c r="T17" i="51" s="1"/>
  <c r="X63" i="51"/>
  <c r="X29" i="51"/>
  <c r="Y29" i="51" s="1"/>
  <c r="Z29" i="51" s="1"/>
  <c r="T29" i="51" s="1"/>
  <c r="X12" i="51"/>
  <c r="Y12" i="51" s="1"/>
  <c r="Z12" i="51" s="1"/>
  <c r="T12" i="51" s="1"/>
  <c r="X62" i="51"/>
  <c r="Y62" i="51" s="1"/>
  <c r="Z62" i="51" s="1"/>
  <c r="T62" i="51" s="1"/>
  <c r="X65" i="51"/>
  <c r="X75" i="51"/>
  <c r="Y75" i="51" s="1"/>
  <c r="Z75" i="51" s="1"/>
  <c r="T75" i="51" s="1"/>
  <c r="X80" i="51"/>
  <c r="Y80" i="51" s="1"/>
  <c r="Z80" i="51" s="1"/>
  <c r="T80" i="51" s="1"/>
  <c r="X15" i="51"/>
  <c r="Y15" i="51" s="1"/>
  <c r="Z15" i="51" s="1"/>
  <c r="T15" i="51" s="1"/>
  <c r="X30" i="51"/>
  <c r="Y30" i="51" s="1"/>
  <c r="Z30" i="51" s="1"/>
  <c r="T30" i="51" s="1"/>
  <c r="X71" i="51"/>
  <c r="Y71" i="51" s="1"/>
  <c r="Z71" i="51" s="1"/>
  <c r="T71" i="51" s="1"/>
  <c r="X56" i="51"/>
  <c r="Y56" i="51" s="1"/>
  <c r="Z56" i="51" s="1"/>
  <c r="T56" i="51" s="1"/>
  <c r="X61" i="51"/>
  <c r="Y61" i="51" s="1"/>
  <c r="Z61" i="51" s="1"/>
  <c r="T61" i="51" s="1"/>
  <c r="X11" i="51"/>
  <c r="Y11" i="51" s="1"/>
  <c r="Z11" i="51" s="1"/>
  <c r="T11" i="51" s="1"/>
  <c r="X37" i="51"/>
  <c r="Y37" i="51" s="1"/>
  <c r="Z37" i="51" s="1"/>
  <c r="T37" i="51" s="1"/>
  <c r="X28" i="51"/>
  <c r="Y28" i="51" s="1"/>
  <c r="Z28" i="51" s="1"/>
  <c r="T28" i="51" s="1"/>
  <c r="X20" i="51"/>
  <c r="Y20" i="51" s="1"/>
  <c r="Z20" i="51" s="1"/>
  <c r="T20" i="51" s="1"/>
  <c r="X38" i="51"/>
  <c r="Y38" i="51" s="1"/>
  <c r="Z38" i="51" s="1"/>
  <c r="T38" i="51" s="1"/>
  <c r="X55" i="51"/>
  <c r="Y55" i="51" s="1"/>
  <c r="Z55" i="51" s="1"/>
  <c r="T55" i="51" s="1"/>
  <c r="X66" i="51"/>
  <c r="Y66" i="51" s="1"/>
  <c r="Z66" i="51" s="1"/>
  <c r="T66" i="51" s="1"/>
  <c r="X57" i="51"/>
  <c r="Y57" i="51" s="1"/>
  <c r="Z57" i="51" s="1"/>
  <c r="T57" i="51" s="1"/>
  <c r="X73" i="51"/>
  <c r="X60" i="51"/>
  <c r="Y60" i="51" s="1"/>
  <c r="Z60" i="51" s="1"/>
  <c r="T60" i="51" s="1"/>
  <c r="X23" i="51"/>
  <c r="Y23" i="51" s="1"/>
  <c r="Z23" i="51" s="1"/>
  <c r="T23" i="51" s="1"/>
  <c r="X76" i="51"/>
  <c r="Y76" i="51" s="1"/>
  <c r="Z76" i="51" s="1"/>
  <c r="T76" i="51" s="1"/>
  <c r="X82" i="51"/>
  <c r="Y82" i="51" s="1"/>
  <c r="Z82" i="51" s="1"/>
  <c r="T82" i="51" s="1"/>
  <c r="X72" i="51"/>
  <c r="Y72" i="51" s="1"/>
  <c r="Z72" i="51" s="1"/>
  <c r="T72" i="51" s="1"/>
  <c r="X13" i="51"/>
  <c r="Y13" i="51" s="1"/>
  <c r="Z13" i="51" s="1"/>
  <c r="T13" i="51" s="1"/>
  <c r="X54" i="51"/>
  <c r="Y54" i="51" s="1"/>
  <c r="Z54" i="51" s="1"/>
  <c r="T54" i="51" s="1"/>
  <c r="X81" i="51"/>
  <c r="Y81" i="51" s="1"/>
  <c r="Z81" i="51" s="1"/>
  <c r="T81" i="51" s="1"/>
  <c r="X77" i="51"/>
  <c r="Y77" i="51" s="1"/>
  <c r="Z77" i="51" s="1"/>
  <c r="T77" i="51" s="1"/>
  <c r="X16" i="51"/>
  <c r="Y16" i="51" s="1"/>
  <c r="Z16" i="51" s="1"/>
  <c r="T16" i="51" s="1"/>
  <c r="X67" i="51"/>
  <c r="Y67" i="51" s="1"/>
  <c r="Z67" i="51" s="1"/>
  <c r="T67" i="51" s="1"/>
  <c r="X70" i="51"/>
  <c r="Y70" i="51" s="1"/>
  <c r="Z70" i="51" s="1"/>
  <c r="T70" i="51" s="1"/>
  <c r="X78" i="51"/>
  <c r="Y78" i="51" s="1"/>
  <c r="Z78" i="51" s="1"/>
  <c r="T78" i="51" s="1"/>
  <c r="X64" i="51"/>
  <c r="Y64" i="51" s="1"/>
  <c r="Z64" i="51" s="1"/>
  <c r="T64" i="51" s="1"/>
  <c r="X68" i="51"/>
  <c r="Y68" i="51" s="1"/>
  <c r="Z68" i="51" s="1"/>
  <c r="T68" i="51" s="1"/>
  <c r="X53" i="51"/>
  <c r="Y53" i="51" s="1"/>
  <c r="Z53" i="51" s="1"/>
  <c r="T53" i="51" s="1"/>
  <c r="X69" i="51"/>
  <c r="Y69" i="51" s="1"/>
  <c r="Z69" i="51" s="1"/>
  <c r="T69" i="51" s="1"/>
  <c r="X32" i="51"/>
  <c r="Y32" i="51" s="1"/>
  <c r="Z32" i="51" s="1"/>
  <c r="T32" i="51" s="1"/>
  <c r="X59" i="51"/>
  <c r="Y59" i="51" s="1"/>
  <c r="Z59" i="51" s="1"/>
  <c r="T59" i="51" s="1"/>
  <c r="X27" i="51"/>
  <c r="Y27" i="51" s="1"/>
  <c r="Z27" i="51" s="1"/>
  <c r="T27" i="51" s="1"/>
  <c r="Y18" i="51"/>
  <c r="Z18" i="51" s="1"/>
  <c r="T18" i="51" s="1"/>
  <c r="Y33" i="51"/>
  <c r="Z33" i="51" s="1"/>
  <c r="T33" i="51" s="1"/>
  <c r="Y35" i="51"/>
  <c r="Z35" i="51" s="1"/>
  <c r="T35" i="51" s="1"/>
  <c r="Y10" i="51"/>
  <c r="Z10" i="51" s="1"/>
  <c r="Y79" i="51"/>
  <c r="Z79" i="51" s="1"/>
  <c r="T79" i="51" s="1"/>
  <c r="Y19" i="51"/>
  <c r="Z19" i="51" s="1"/>
  <c r="T19" i="51" s="1"/>
  <c r="Y14" i="51"/>
  <c r="Z14" i="51" s="1"/>
  <c r="T14" i="51" s="1"/>
  <c r="Y63" i="51"/>
  <c r="Z63" i="51" s="1"/>
  <c r="T63" i="51" s="1"/>
  <c r="Y58" i="51"/>
  <c r="Z58" i="51" s="1"/>
  <c r="T58" i="51" s="1"/>
  <c r="Y73" i="51"/>
  <c r="Z73" i="51" s="1"/>
  <c r="T73" i="51" s="1"/>
  <c r="Y22" i="51"/>
  <c r="Z22" i="51" s="1"/>
  <c r="T22" i="51" s="1"/>
  <c r="Y26" i="51"/>
  <c r="Z26" i="51" s="1"/>
  <c r="T26" i="51" s="1"/>
  <c r="Y74" i="51"/>
  <c r="Z74" i="51" s="1"/>
  <c r="T74" i="51" s="1"/>
  <c r="Y21" i="51"/>
  <c r="Z21" i="51" s="1"/>
  <c r="T21" i="51" s="1"/>
  <c r="Y31" i="51"/>
  <c r="Z31" i="51" s="1"/>
  <c r="T31" i="51" s="1"/>
  <c r="Y34" i="51"/>
  <c r="Z34" i="51" s="1"/>
  <c r="T34" i="51" s="1"/>
  <c r="Y25" i="51"/>
  <c r="Z25" i="51" s="1"/>
  <c r="T25" i="51" s="1"/>
  <c r="Y24" i="51"/>
  <c r="Z24" i="51" s="1"/>
  <c r="T24" i="51" s="1"/>
  <c r="Y36" i="51"/>
  <c r="Z36" i="51" s="1"/>
  <c r="T36" i="51" s="1"/>
  <c r="Y65" i="51"/>
  <c r="Z65" i="51" s="1"/>
  <c r="T65" i="51" s="1"/>
  <c r="Y9" i="51"/>
  <c r="Z9" i="51" s="1"/>
  <c r="T9" i="51" s="1"/>
  <c r="S5" i="51" l="1"/>
  <c r="S4" i="51"/>
  <c r="E4" i="51" l="1"/>
  <c r="S3" i="51" l="1"/>
  <c r="S1" i="51" s="1"/>
</calcChain>
</file>

<file path=xl/sharedStrings.xml><?xml version="1.0" encoding="utf-8"?>
<sst xmlns="http://schemas.openxmlformats.org/spreadsheetml/2006/main" count="173" uniqueCount="119">
  <si>
    <t xml:space="preserve">par </t>
  </si>
  <si>
    <t>gada</t>
  </si>
  <si>
    <t>ceturksni</t>
  </si>
  <si>
    <t xml:space="preserve">Uzņēmuma nosaukums: </t>
  </si>
  <si>
    <t xml:space="preserve">Reģistrācijas Nr. </t>
  </si>
  <si>
    <t>Sociālā uzņēmuma statusa iegūšanas datums</t>
  </si>
  <si>
    <t>PIRMREIZĒJAIS PIEPRASĪJUMS
(atzīmē ar x)</t>
  </si>
  <si>
    <r>
      <t xml:space="preserve">PRECIZĒJUMS
</t>
    </r>
    <r>
      <rPr>
        <sz val="10"/>
        <rFont val="Times New Roman"/>
        <family val="1"/>
        <charset val="186"/>
      </rPr>
      <t xml:space="preserve"> (atzīmē ar </t>
    </r>
    <r>
      <rPr>
        <b/>
        <sz val="10"/>
        <rFont val="Times New Roman"/>
        <family val="1"/>
        <charset val="186"/>
      </rPr>
      <t>x</t>
    </r>
    <r>
      <rPr>
        <sz val="10"/>
        <rFont val="Times New Roman"/>
        <family val="1"/>
        <charset val="186"/>
      </rPr>
      <t>)</t>
    </r>
  </si>
  <si>
    <r>
      <rPr>
        <b/>
        <sz val="10"/>
        <rFont val="Times New Roman"/>
        <family val="1"/>
        <charset val="186"/>
      </rPr>
      <t>KOMPENSĒJAMĀ SUMMA</t>
    </r>
    <r>
      <rPr>
        <sz val="10"/>
        <rFont val="Times New Roman"/>
        <family val="1"/>
        <charset val="186"/>
      </rPr>
      <t xml:space="preserve"> (euro)</t>
    </r>
  </si>
  <si>
    <t>Aprēķina pamatojums sniegts pielikumā.</t>
  </si>
  <si>
    <t>(Summa  cipariem)</t>
  </si>
  <si>
    <t>(Summa vārdiem)</t>
  </si>
  <si>
    <r>
      <rPr>
        <b/>
        <sz val="10"/>
        <rFont val="Times New Roman"/>
        <family val="1"/>
        <charset val="186"/>
      </rPr>
      <t>UZŅĒMUMA DARBĪBAS NOZARE (de minimis regulējums)</t>
    </r>
    <r>
      <rPr>
        <sz val="10"/>
        <rFont val="Times New Roman"/>
        <family val="1"/>
        <charset val="186"/>
      </rPr>
      <t xml:space="preserve">
(lauksaimniecība, zvejniecība un akvakultūra vai cita nozare – izvēlēties no saraksta)</t>
    </r>
  </si>
  <si>
    <r>
      <t xml:space="preserve">ES </t>
    </r>
    <r>
      <rPr>
        <b/>
        <i/>
        <sz val="10"/>
        <rFont val="Times New Roman"/>
        <family val="1"/>
        <charset val="186"/>
      </rPr>
      <t>de minimis</t>
    </r>
    <r>
      <rPr>
        <b/>
        <sz val="10"/>
        <rFont val="Times New Roman"/>
        <family val="1"/>
        <charset val="186"/>
      </rPr>
      <t xml:space="preserve"> regulējums</t>
    </r>
  </si>
  <si>
    <t>VID Elektroniskās deklarēšanas sistēmas Veidlapas identifikācijas numurs</t>
  </si>
  <si>
    <t>UZŅĒMUMA PAMATDARBĪBAS VEIDS</t>
  </si>
  <si>
    <t>(atbilstoši</t>
  </si>
  <si>
    <t xml:space="preserve">NACE 2 </t>
  </si>
  <si>
    <t>redakcijai, norādīt 4 ciparu kodu)</t>
  </si>
  <si>
    <t>Kods</t>
  </si>
  <si>
    <t>Darbības apraksts</t>
  </si>
  <si>
    <t>Pamatdarbība</t>
  </si>
  <si>
    <t>ATBALSTA PRETENDENTA REKVIZĪTI</t>
  </si>
  <si>
    <t>Juridiskā adrese</t>
  </si>
  <si>
    <t>Elektroniskā pasta adrese</t>
  </si>
  <si>
    <t xml:space="preserve">Saņēmēja konta Nr.: </t>
  </si>
  <si>
    <t>Saņēmēja banka:</t>
  </si>
  <si>
    <t>Saņēmēja bankas kods:</t>
  </si>
  <si>
    <t>PIEPRASĪJUMAM OBLIGĀTI PIEVIENOJAMO DOKUMENTU SARAKSTS:</t>
  </si>
  <si>
    <t>-</t>
  </si>
  <si>
    <t>Darba laika uzskaites tabeles;</t>
  </si>
  <si>
    <t>darbinieka personīgais konts vai algas lapiņas (no grāmatvedības programmas);</t>
  </si>
  <si>
    <t>Maksājuma uzdevums vai bankas konta izraksts par veikto VSAOI darba devēja daļas pārskaitījumu;</t>
  </si>
  <si>
    <t>Maksājuma uzdevums vai bankas konta izraksts par veikto darba atlīdzības pārskaitījumu darbinieka kontā;</t>
  </si>
  <si>
    <t>Darba līgums (par darbiniekiem, kas norādīti pirmo reizi);</t>
  </si>
  <si>
    <t>Mērķa grupas darbinieka atbilstības anketa (par darbiniekiem, kas norādīti pirmo reizi);</t>
  </si>
  <si>
    <t>ESMU INFORMĒTS, KA PIEPRASĪTO KOMPENSĀCIJU:</t>
  </si>
  <si>
    <t>pieprasa par uzņēmumā nodarbinātām personām ar invaliditāti un personām ar garīga rakstura traucējumiem;</t>
  </si>
  <si>
    <t>piešķir, ja uzņēmumam nav VID administrēto nodokļu (nodevu) parāda, kas kopsummā pārsniedz 150.00 euro uz Lēmuma par VSAOI darba devēja daļas kompensācijas piešķiršanas dienu;</t>
  </si>
  <si>
    <t>ATBALSTA PRETENDENTS</t>
  </si>
  <si>
    <t>Vārds, Uzvārds</t>
  </si>
  <si>
    <t>Ieņemamais amats</t>
  </si>
  <si>
    <t>Parakstīšanas datums*</t>
  </si>
  <si>
    <t>(dd.mm.gggg)</t>
  </si>
  <si>
    <t>Paraksts *</t>
  </si>
  <si>
    <t>* Lauku neaizpilda, ja dokuments parakstīts ar drošu elektronisko parakstu</t>
  </si>
  <si>
    <t>(Kontaktpersonas vārds, uzvārds)</t>
  </si>
  <si>
    <t>(Tālrunis)</t>
  </si>
  <si>
    <t>(E-pasts)</t>
  </si>
  <si>
    <t>Pielikums Valsts sociālās apdrošināšanas obligāto iemaksu darba devēja daļas kompensācijas pieprasījumam</t>
  </si>
  <si>
    <t>Kompensējamā summa kopā</t>
  </si>
  <si>
    <t>Uzņēmuma nosaukums</t>
  </si>
  <si>
    <t>Reģistrācijas Nr.</t>
  </si>
  <si>
    <t>tai skaitā:</t>
  </si>
  <si>
    <t>Pārskata periods</t>
  </si>
  <si>
    <t>EUR</t>
  </si>
  <si>
    <t>Nr. p/k</t>
  </si>
  <si>
    <t>Vārds</t>
  </si>
  <si>
    <t>Uzvārds</t>
  </si>
  <si>
    <t>Personas kods</t>
  </si>
  <si>
    <t>Mērķa grupa
(invaliditāte vai GRT*)</t>
  </si>
  <si>
    <t>Piederības mērķa grupai sākuma
 datums</t>
  </si>
  <si>
    <t>Piederības mērķa grupai 
beigu datums</t>
  </si>
  <si>
    <t>Darba attiecību uzsākšanas 
datums</t>
  </si>
  <si>
    <r>
      <t xml:space="preserve">Darba attiecību izbeigšanas datums </t>
    </r>
    <r>
      <rPr>
        <sz val="10"/>
        <rFont val="Times New Roman"/>
        <family val="1"/>
        <charset val="186"/>
      </rPr>
      <t>(esošiem darbiniekiem neaizpilda)</t>
    </r>
  </si>
  <si>
    <t>VID informācija par darba vietām atbilstoši profesiju klasifikatoram – pārskata ceturkšņa 1.mēnesī</t>
  </si>
  <si>
    <t>Mēnesis</t>
  </si>
  <si>
    <t>Darba devēja uzskaitītās un faktiski veiktās darbības (pamatotas ar dokumentiem)</t>
  </si>
  <si>
    <t>Kompen-sējamā summa (EUR)</t>
  </si>
  <si>
    <t>Pamatojums kompensējamās summas aprēķinam</t>
  </si>
  <si>
    <t>Profesijas kods</t>
  </si>
  <si>
    <t xml:space="preserve">Profesijas nosaukums </t>
  </si>
  <si>
    <t>Vidējā stundas tarifa likme profesijā (EUR)</t>
  </si>
  <si>
    <t>Aprēķinātā atlīdzība pirms nodokļu nomaksas (EUR)</t>
  </si>
  <si>
    <t>Tiek pieprasīta vienreizēja algas kom-pensācija (norāda x)***</t>
  </si>
  <si>
    <t>VSAOI darba devēja daļas likme (%)</t>
  </si>
  <si>
    <t>VID samaksātās VSAOI – darba devēja daļa (EUR)</t>
  </si>
  <si>
    <t>Normatī-vajos aktos noteiktās darba stundas mēnesī</t>
  </si>
  <si>
    <t>Attieci-nāmais darba attiecību sākuma datums</t>
  </si>
  <si>
    <t>Attieci-nāmais darba attiecību beigu datums</t>
  </si>
  <si>
    <t>Attieci-nāmās darba stundas</t>
  </si>
  <si>
    <t>Attieci-nāmā mēneša  atlīdzība (EUR)</t>
  </si>
  <si>
    <t>Attieci-nāmās VSAOI – darba devēja daļa (EUR)</t>
  </si>
  <si>
    <t>* Par personām ar GRT (ja nav invaliditātes) pievieno izziņu/ārsta apliecinājumu par garīga rakstura traucējumiem (izraksts no slimības vēstures vai ambulatorās kartes)</t>
  </si>
  <si>
    <t xml:space="preserve">     attiecinot to uz atvaļinājuma laikā iekrītošo darba dienu skaitu pieprasījuma mēnesī</t>
  </si>
  <si>
    <t>*** Pieprasa par pirmo pilno nostrādāto mēnesi, ja persona, uzsākot darba attiecības, ir bijusi bezdarbnieka statusā</t>
  </si>
  <si>
    <t>Kompen-sējamā summa</t>
  </si>
  <si>
    <t>Attieci-nāmā mēneša  atlīdzība</t>
  </si>
  <si>
    <t>Šī lapa tiks noslēpta!</t>
  </si>
  <si>
    <t>Šeit informāciju nedzēst, nelabot, tā tiek izmantota formulās.</t>
  </si>
  <si>
    <t>Cita nozare</t>
  </si>
  <si>
    <t>Komisijas (ES) 2013. gada 18. decembra Regula Nr. 1407/2013 par Līguma par Eiropas Savienības darbību 107. un 108. panta piemērošanu de minimis atbalstam (Eiropas Savienības Oficiālais Vēstnesis, 2013. gada 24. decembris, Nr. L 352/1)</t>
  </si>
  <si>
    <t>Lauksaimniecība</t>
  </si>
  <si>
    <t>Komisijas 2013. gada 18. decembra Regula (ES) Nr. 1408/2013 par Līguma par Eiropas Savienības darbību 107. un 108. panta piemērošanu de minimis atbalstam lauksaimniecības nozarē (Eiropas Savienības Oficiālais Vēstnesis, 2013. gada 24. decembris, Nr. L 352/9)</t>
  </si>
  <si>
    <t>Zvejniecība un akvakultūra</t>
  </si>
  <si>
    <t>Komisijas 2014. gada 27. jūnija Regula (ES) Nr. 717/2014 par Līguma par Eiropas Savienības darbību 107. un 108. panta piemērošanu de minimis atbalstam zvejniecības un akvakultūras nozarē (Eiropas Savienības Oficiālais Vēstnesis, 2014. gada 28. jūnijs, Nr. L 190/45)</t>
  </si>
  <si>
    <t>Nostrādāto, darbnespē-jas (lapa A) un atvaļi-nājuma stundu 
skaits**</t>
  </si>
  <si>
    <t xml:space="preserve">     Atvaļinājuma stundu skaitu aprēķina pēc vidējās izpeļņas aprēķinā (Darba algas likuma 75.pants) izmantotā nostrādāto stundu skaita 6 kalendāra mēnešos,</t>
  </si>
  <si>
    <t xml:space="preserve">pieprasa reizi ceturksnī, sākot ar nākamo mēnesi pēc ceturkšņa beigām; </t>
  </si>
  <si>
    <t xml:space="preserve">ESF+ projekts Nr.4.3.3.3. “Atbalsts sociālajai uzņēmējdarbībai” </t>
  </si>
  <si>
    <t>Grāmatveža kalendārs 2021–2024</t>
  </si>
  <si>
    <t>EDS izdruka par darbnespējas lapu A (ja attiecināms).</t>
  </si>
  <si>
    <t xml:space="preserve">finansē no ESF+ projekta “Atbalsts sociālajai uzņēmējdarbībai” finanšu līdzekļiem; 
</t>
  </si>
  <si>
    <t xml:space="preserve">kompensāciju pieprasa par periodu, sākot ar 01.10.2023., bet ne agrāk par sociālā uzņēmuma statusa iegūšanas dienu; 
</t>
  </si>
  <si>
    <t>Nostrādāto un atvaļi-nājuma stundu 
skaits**</t>
  </si>
  <si>
    <t>Izmaksātā slimības nauda 
par A lapu (EUR)</t>
  </si>
  <si>
    <t xml:space="preserve">** Norāda kopējo stundu skaitu, ko veido mēneša laikā nostrādātās stundas, plus atvalinājuma stundu skaits. </t>
  </si>
  <si>
    <r>
      <t>SOCIĀLĀ UZŅĒMUMA VEIKTO MAKSĀJUMU</t>
    </r>
    <r>
      <rPr>
        <b/>
        <sz val="12"/>
        <rFont val="Times New Roman"/>
        <family val="1"/>
        <charset val="186"/>
      </rPr>
      <t xml:space="preserve"> KOMPENSĀCIJAS PIETEIKUMS
</t>
    </r>
  </si>
  <si>
    <t>Pielikums Sociālā uzņēmuma veikto maksājumu kompensācijas pieteikuma</t>
  </si>
  <si>
    <t>(16., 17., 19. ailes summa)</t>
  </si>
  <si>
    <t>Pieteiktā kompensācija</t>
  </si>
  <si>
    <t>ārsta psihiatra atzinums  (izziņa / izraksts no slimības vēstures vai ambulatorās kartes) –
jāiesniedz par personām ar  garīga rakstura traucējumiem, kurām nav noteikta invaliditāte;</t>
  </si>
  <si>
    <r>
      <t>p</t>
    </r>
    <r>
      <rPr>
        <sz val="10"/>
        <color theme="1"/>
        <rFont val="Times New Roman"/>
        <family val="1"/>
      </rPr>
      <t>iešķir par faktiski samaksāto VSAOI darba devēja daļu, ievērojot normatīvajos aktos par valsts sociālo apdrošināšanu noteikto obligāto iemaksu likmi un nepārsniedzot summu, kas ir vienāda ar VSAOI darba devēja daļu no vidējās darba algas profesijā pārskata ceturkšņa pirmajā mēnesī;</t>
    </r>
  </si>
  <si>
    <t>piešķir par faktiski samaksāto algu par pirmo pilno nodarbinātības mēnesi, nepārsniedzot vidējo darba algu profesijā pārskata ceturkšņa pirmajā mēnesī, ja personai, uzsākot darba attiecības, ir bijis bezdarbnieka statuss.</t>
  </si>
  <si>
    <t>APLIECINU, KA:</t>
  </si>
  <si>
    <t>uzņēmuma izmaksatā alga, darbnespējas lapa A un/vai VSAOI darba devēja daļa, kas iekļauta šajā pieteikumā, netiek finansēta no cita publiska finansējuma;</t>
  </si>
  <si>
    <t>nepastāv citi tiesiski šķēršļi kompensācijas izmaksai (piemēram, VSAOI darba devēja daļa ir darba devēja līdzmaksājums citiem atbalsta sniedzējiem, vai darba attiecību uzsākšana ar personu ir nosacījums cita finansējuma saņemšanai par šo personu).</t>
  </si>
  <si>
    <t>Versijas</t>
  </si>
  <si>
    <t>1.versija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</si>
</sst>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EUR]\ #,##0.00"/>
    <numFmt numFmtId="165" formatCode="0&quot;.&quot;"/>
    <numFmt numFmtId="166" formatCode="mmm\-yyyy"/>
    <numFmt numFmtId="167" formatCode="0&quot;.ceturksnis&quot;"/>
    <numFmt numFmtId="168" formatCode="0&quot;.gada &quot;"/>
  </numFmts>
  <fonts count="52">
    <font>
      <sz val="10"/>
      <name val="Arial"/>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i/>
      <sz val="10"/>
      <name val="Times New Roman"/>
      <family val="1"/>
      <charset val="186"/>
    </font>
    <font>
      <sz val="10"/>
      <name val="Arial"/>
      <family val="2"/>
      <charset val="186"/>
    </font>
    <font>
      <b/>
      <sz val="10"/>
      <name val="Times New Roman"/>
      <family val="1"/>
      <charset val="186"/>
    </font>
    <font>
      <i/>
      <sz val="9"/>
      <name val="Times New Roman"/>
      <family val="1"/>
      <charset val="186"/>
    </font>
    <font>
      <u/>
      <sz val="10"/>
      <color indexed="12"/>
      <name val="Times New Roman"/>
      <family val="1"/>
      <charset val="186"/>
    </font>
    <font>
      <sz val="7"/>
      <color theme="1"/>
      <name val="Arial"/>
      <family val="2"/>
      <charset val="186"/>
    </font>
    <font>
      <sz val="10"/>
      <name val="Segoe UI Historic"/>
      <family val="2"/>
    </font>
    <font>
      <sz val="10"/>
      <color rgb="FFFF0000"/>
      <name val="Arial"/>
      <family val="2"/>
      <charset val="186"/>
    </font>
    <font>
      <sz val="10"/>
      <color rgb="FFFF0000"/>
      <name val="Times New Roman"/>
      <family val="1"/>
      <charset val="186"/>
    </font>
    <font>
      <sz val="12"/>
      <color indexed="8"/>
      <name val="Times New Roman"/>
      <family val="1"/>
      <charset val="186"/>
    </font>
    <font>
      <b/>
      <sz val="12"/>
      <color indexed="8"/>
      <name val="Times New Roman"/>
      <family val="1"/>
      <charset val="186"/>
    </font>
    <font>
      <i/>
      <u/>
      <sz val="12"/>
      <color indexed="62"/>
      <name val="Calibri"/>
      <family val="2"/>
      <charset val="186"/>
    </font>
    <font>
      <sz val="11"/>
      <color indexed="18"/>
      <name val="Calibri"/>
      <family val="1"/>
    </font>
    <font>
      <b/>
      <i/>
      <sz val="10"/>
      <name val="Times New Roman"/>
      <family val="1"/>
      <charset val="186"/>
    </font>
    <font>
      <b/>
      <sz val="10"/>
      <name val="Arial"/>
      <family val="2"/>
      <charset val="186"/>
    </font>
    <font>
      <b/>
      <sz val="10"/>
      <color rgb="FFFF0000"/>
      <name val="Arial"/>
      <family val="2"/>
      <charset val="186"/>
    </font>
    <font>
      <sz val="10"/>
      <color theme="9" tint="-0.249977111117893"/>
      <name val="Arial"/>
      <family val="2"/>
      <charset val="186"/>
    </font>
    <font>
      <b/>
      <sz val="10"/>
      <color theme="9" tint="-0.249977111117893"/>
      <name val="Arial"/>
      <family val="2"/>
      <charset val="186"/>
    </font>
    <font>
      <b/>
      <u/>
      <sz val="10"/>
      <color indexed="12"/>
      <name val="Times New Roman"/>
      <family val="1"/>
      <charset val="186"/>
    </font>
    <font>
      <sz val="8"/>
      <name val="Arial"/>
      <family val="2"/>
      <charset val="186"/>
    </font>
    <font>
      <sz val="11"/>
      <name val="Times New Roman"/>
      <family val="1"/>
      <charset val="186"/>
    </font>
    <font>
      <sz val="11"/>
      <name val="Arial"/>
      <family val="2"/>
      <charset val="186"/>
    </font>
    <font>
      <sz val="11"/>
      <name val="Segoe UI Historic"/>
      <family val="2"/>
      <charset val="186"/>
    </font>
    <font>
      <sz val="11"/>
      <color indexed="8"/>
      <name val="Times New Roman"/>
      <family val="1"/>
      <charset val="186"/>
    </font>
    <font>
      <b/>
      <sz val="11"/>
      <name val="Times New Roman"/>
      <family val="1"/>
      <charset val="186"/>
    </font>
    <font>
      <b/>
      <sz val="14"/>
      <name val="Times New Roman"/>
      <family val="1"/>
      <charset val="186"/>
    </font>
    <font>
      <b/>
      <sz val="12"/>
      <color rgb="FFFF0000"/>
      <name val="Arial"/>
      <family val="2"/>
      <charset val="186"/>
    </font>
    <font>
      <sz val="10"/>
      <name val="Verdana"/>
      <family val="2"/>
      <charset val="186"/>
    </font>
    <font>
      <sz val="8"/>
      <name val="Arial"/>
      <family val="2"/>
      <charset val="186"/>
    </font>
    <font>
      <sz val="10"/>
      <color theme="1"/>
      <name val="Times New Roman"/>
      <family val="1"/>
    </font>
    <font>
      <b/>
      <sz val="12"/>
      <name val="Times New Roman"/>
      <family val="1"/>
    </font>
    <font>
      <b/>
      <sz val="10"/>
      <color theme="1"/>
      <name val="Times New Roman"/>
      <family val="1"/>
      <charset val="186"/>
    </font>
    <font>
      <sz val="11"/>
      <color theme="1"/>
      <name val="Times New Roman"/>
      <family val="1"/>
    </font>
    <font>
      <sz val="10"/>
      <name val="Times New Roman"/>
      <family val="1"/>
    </font>
    <font>
      <sz val="10"/>
      <color rgb="FFFFC000"/>
      <name val="Arial"/>
      <family val="2"/>
      <charset val="186"/>
    </font>
    <font>
      <sz val="10"/>
      <color theme="9"/>
      <name val="Arial"/>
      <family val="2"/>
      <charset val="186"/>
    </font>
    <font>
      <sz val="10"/>
      <color rgb="FF0000FF"/>
      <name val="Arial"/>
      <family val="2"/>
      <charset val="186"/>
    </font>
    <font>
      <sz val="10"/>
      <color rgb="FF0000FF"/>
      <name val="Times New Roman"/>
      <family val="1"/>
      <charset val="186"/>
    </font>
    <font>
      <b/>
      <sz val="10"/>
      <color rgb="FF0000FF"/>
      <name val="Times New Roman"/>
      <family val="1"/>
      <charset val="186"/>
    </font>
    <font>
      <b/>
      <sz val="8"/>
      <name val="Arial"/>
      <family val="2"/>
      <charset val="186"/>
    </font>
  </fonts>
  <fills count="7">
    <fill>
      <patternFill patternType="none"/>
    </fill>
    <fill>
      <patternFill patternType="gray125"/>
    </fill>
    <fill>
      <patternFill patternType="solid">
        <fgColor theme="0"/>
        <bgColor indexed="64"/>
      </patternFill>
    </fill>
    <fill>
      <patternFill patternType="solid">
        <fgColor rgb="FFECF6FE"/>
        <bgColor indexed="64"/>
      </patternFill>
    </fill>
    <fill>
      <patternFill patternType="solid">
        <fgColor rgb="FFFFFF00"/>
        <bgColor indexed="64"/>
      </patternFill>
    </fill>
    <fill>
      <patternFill patternType="solid">
        <fgColor rgb="FFECF6FE"/>
        <bgColor indexed="41"/>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59"/>
      </left>
      <right style="medium">
        <color indexed="59"/>
      </right>
      <top style="thin">
        <color indexed="59"/>
      </top>
      <bottom style="thin">
        <color indexed="59"/>
      </bottom>
      <diagonal/>
    </border>
    <border>
      <left style="thin">
        <color indexed="59"/>
      </left>
      <right style="medium">
        <color indexed="59"/>
      </right>
      <top style="thin">
        <color indexed="59"/>
      </top>
      <bottom style="thin">
        <color indexed="59"/>
      </bottom>
      <diagonal/>
    </border>
    <border>
      <left style="thin">
        <color indexed="64"/>
      </left>
      <right style="medium">
        <color indexed="59"/>
      </right>
      <top style="thin">
        <color indexed="64"/>
      </top>
      <bottom style="thin">
        <color indexed="59"/>
      </bottom>
      <diagonal/>
    </border>
    <border>
      <left style="medium">
        <color indexed="59"/>
      </left>
      <right style="medium">
        <color indexed="59"/>
      </right>
      <top style="thin">
        <color indexed="64"/>
      </top>
      <bottom style="thin">
        <color indexed="59"/>
      </bottom>
      <diagonal/>
    </border>
    <border>
      <left style="thin">
        <color indexed="59"/>
      </left>
      <right style="medium">
        <color indexed="59"/>
      </right>
      <top style="thin">
        <color indexed="64"/>
      </top>
      <bottom style="thin">
        <color indexed="59"/>
      </bottom>
      <diagonal/>
    </border>
    <border>
      <left style="thin">
        <color indexed="59"/>
      </left>
      <right style="thin">
        <color indexed="64"/>
      </right>
      <top style="thin">
        <color indexed="64"/>
      </top>
      <bottom style="thin">
        <color indexed="59"/>
      </bottom>
      <diagonal/>
    </border>
    <border>
      <left style="thin">
        <color indexed="64"/>
      </left>
      <right style="medium">
        <color indexed="59"/>
      </right>
      <top style="thin">
        <color indexed="59"/>
      </top>
      <bottom style="thin">
        <color indexed="59"/>
      </bottom>
      <diagonal/>
    </border>
    <border>
      <left style="thin">
        <color indexed="59"/>
      </left>
      <right style="thin">
        <color indexed="64"/>
      </right>
      <top style="thin">
        <color indexed="59"/>
      </top>
      <bottom style="thin">
        <color indexed="59"/>
      </bottom>
      <diagonal/>
    </border>
    <border>
      <left style="medium">
        <color indexed="59"/>
      </left>
      <right/>
      <top style="thin">
        <color indexed="64"/>
      </top>
      <bottom style="thin">
        <color indexed="59"/>
      </bottom>
      <diagonal/>
    </border>
    <border>
      <left style="medium">
        <color indexed="59"/>
      </left>
      <right/>
      <top style="thin">
        <color indexed="59"/>
      </top>
      <bottom style="thin">
        <color indexed="59"/>
      </bottom>
      <diagonal/>
    </border>
    <border>
      <left/>
      <right style="medium">
        <color indexed="59"/>
      </right>
      <top style="thin">
        <color indexed="64"/>
      </top>
      <bottom style="thin">
        <color indexed="59"/>
      </bottom>
      <diagonal/>
    </border>
    <border>
      <left/>
      <right style="medium">
        <color indexed="59"/>
      </right>
      <top style="thin">
        <color indexed="59"/>
      </top>
      <bottom style="thin">
        <color indexed="59"/>
      </bottom>
      <diagonal/>
    </border>
    <border>
      <left style="thin">
        <color indexed="64"/>
      </left>
      <right style="thin">
        <color indexed="64"/>
      </right>
      <top style="thin">
        <color indexed="64"/>
      </top>
      <bottom style="thin">
        <color indexed="59"/>
      </bottom>
      <diagonal/>
    </border>
    <border>
      <left style="thin">
        <color indexed="64"/>
      </left>
      <right style="thin">
        <color indexed="64"/>
      </right>
      <top style="thin">
        <color indexed="59"/>
      </top>
      <bottom style="thin">
        <color indexed="59"/>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s>
  <cellStyleXfs count="10">
    <xf numFmtId="164" fontId="0" fillId="0" borderId="0"/>
    <xf numFmtId="43" fontId="2" fillId="0" borderId="0" applyFont="0" applyFill="0" applyBorder="0" applyAlignment="0" applyProtection="0"/>
    <xf numFmtId="164" fontId="3" fillId="0" borderId="0" applyNumberFormat="0" applyFill="0" applyBorder="0" applyAlignment="0" applyProtection="0">
      <alignment vertical="top"/>
      <protection locked="0"/>
    </xf>
    <xf numFmtId="164" fontId="9" fillId="0" borderId="0" applyNumberFormat="0" applyFill="0" applyBorder="0" applyAlignment="0" applyProtection="0"/>
    <xf numFmtId="164" fontId="10" fillId="0" borderId="0" applyNumberFormat="0" applyFill="0" applyBorder="0" applyAlignment="0" applyProtection="0"/>
    <xf numFmtId="164" fontId="7" fillId="0" borderId="0"/>
    <xf numFmtId="164" fontId="8" fillId="0" borderId="0"/>
    <xf numFmtId="164" fontId="2" fillId="0" borderId="0"/>
    <xf numFmtId="164" fontId="1" fillId="0" borderId="0"/>
    <xf numFmtId="9" fontId="13" fillId="0" borderId="0" applyFont="0" applyFill="0" applyBorder="0" applyAlignment="0" applyProtection="0"/>
  </cellStyleXfs>
  <cellXfs count="282">
    <xf numFmtId="164" fontId="0" fillId="0" borderId="0" xfId="0"/>
    <xf numFmtId="164" fontId="4" fillId="0" borderId="0" xfId="0" applyFont="1"/>
    <xf numFmtId="164" fontId="2" fillId="0" borderId="0" xfId="0" applyFont="1"/>
    <xf numFmtId="164" fontId="6" fillId="0" borderId="0" xfId="0" applyFont="1"/>
    <xf numFmtId="164" fontId="0" fillId="0" borderId="0" xfId="0" applyAlignment="1">
      <alignment horizontal="center"/>
    </xf>
    <xf numFmtId="164" fontId="14" fillId="0" borderId="0" xfId="0" applyFont="1" applyAlignment="1">
      <alignment horizontal="left" vertical="center"/>
    </xf>
    <xf numFmtId="164" fontId="14" fillId="0" borderId="0" xfId="0" applyFont="1"/>
    <xf numFmtId="164" fontId="0" fillId="0" borderId="0" xfId="0" applyAlignment="1">
      <alignment horizontal="left"/>
    </xf>
    <xf numFmtId="164" fontId="4" fillId="0" borderId="0" xfId="0" applyFont="1" applyAlignment="1">
      <alignment horizontal="center"/>
    </xf>
    <xf numFmtId="164" fontId="4" fillId="0" borderId="0" xfId="0" applyFont="1" applyAlignment="1">
      <alignment horizontal="left"/>
    </xf>
    <xf numFmtId="0" fontId="5" fillId="0" borderId="0" xfId="7" applyNumberFormat="1" applyFont="1" applyAlignment="1">
      <alignment horizontal="center"/>
    </xf>
    <xf numFmtId="164" fontId="18" fillId="0" borderId="0" xfId="0" applyFont="1"/>
    <xf numFmtId="0" fontId="4" fillId="0" borderId="0" xfId="0" applyNumberFormat="1" applyFont="1" applyAlignment="1">
      <alignment horizontal="left"/>
    </xf>
    <xf numFmtId="164" fontId="6" fillId="0" borderId="0" xfId="0" applyFont="1" applyAlignment="1">
      <alignment horizontal="left" wrapText="1"/>
    </xf>
    <xf numFmtId="164" fontId="4" fillId="0" borderId="0" xfId="0" applyFont="1" applyAlignment="1">
      <alignment horizontal="right"/>
    </xf>
    <xf numFmtId="164" fontId="21" fillId="0" borderId="0" xfId="0" applyFont="1"/>
    <xf numFmtId="164" fontId="12" fillId="0" borderId="0" xfId="0" applyFont="1" applyAlignment="1">
      <alignment horizontal="right"/>
    </xf>
    <xf numFmtId="0" fontId="23" fillId="0" borderId="0" xfId="2" applyNumberFormat="1" applyFont="1" applyFill="1" applyBorder="1" applyAlignment="1" applyProtection="1">
      <alignment horizontal="center"/>
      <protection locked="0"/>
    </xf>
    <xf numFmtId="164" fontId="22" fillId="0" borderId="0" xfId="0" applyFont="1" applyAlignment="1">
      <alignment horizontal="left"/>
    </xf>
    <xf numFmtId="0" fontId="14" fillId="0" borderId="0" xfId="0" applyNumberFormat="1" applyFont="1" applyAlignment="1">
      <alignment horizontal="center" vertical="center"/>
    </xf>
    <xf numFmtId="164" fontId="4" fillId="0" borderId="0" xfId="0" applyFont="1" applyAlignment="1">
      <alignment horizontal="left" vertical="center"/>
    </xf>
    <xf numFmtId="164" fontId="0" fillId="0" borderId="0" xfId="0" applyAlignment="1">
      <alignment vertical="center"/>
    </xf>
    <xf numFmtId="164" fontId="14" fillId="0" borderId="0" xfId="0" applyFont="1" applyAlignment="1">
      <alignment vertical="center"/>
    </xf>
    <xf numFmtId="14" fontId="0" fillId="0" borderId="0" xfId="0" applyNumberFormat="1"/>
    <xf numFmtId="1" fontId="0" fillId="0" borderId="0" xfId="0" applyNumberFormat="1"/>
    <xf numFmtId="1" fontId="26" fillId="0" borderId="0" xfId="0" applyNumberFormat="1" applyFont="1"/>
    <xf numFmtId="1" fontId="27" fillId="0" borderId="0" xfId="0" applyNumberFormat="1" applyFont="1"/>
    <xf numFmtId="1" fontId="28" fillId="0" borderId="0" xfId="0" applyNumberFormat="1" applyFont="1"/>
    <xf numFmtId="1" fontId="0" fillId="4" borderId="0" xfId="0" applyNumberFormat="1" applyFill="1"/>
    <xf numFmtId="1" fontId="26" fillId="4" borderId="0" xfId="0" applyNumberFormat="1" applyFont="1" applyFill="1"/>
    <xf numFmtId="1" fontId="29" fillId="4" borderId="0" xfId="0" applyNumberFormat="1" applyFont="1" applyFill="1"/>
    <xf numFmtId="1" fontId="28" fillId="4" borderId="0" xfId="0" applyNumberFormat="1" applyFont="1" applyFill="1"/>
    <xf numFmtId="164" fontId="14" fillId="0" borderId="38" xfId="0" applyFont="1" applyBorder="1" applyAlignment="1">
      <alignment horizontal="center" vertical="center" wrapText="1"/>
    </xf>
    <xf numFmtId="164" fontId="14" fillId="0" borderId="30" xfId="0" applyFont="1" applyBorder="1" applyAlignment="1">
      <alignment horizontal="center" vertical="center" wrapText="1"/>
    </xf>
    <xf numFmtId="164" fontId="6" fillId="0" borderId="0" xfId="0" applyFont="1" applyAlignment="1">
      <alignment vertical="center"/>
    </xf>
    <xf numFmtId="164" fontId="6" fillId="0" borderId="0" xfId="0" applyFont="1" applyAlignment="1">
      <alignment horizontal="right" vertical="center"/>
    </xf>
    <xf numFmtId="164" fontId="6" fillId="0" borderId="0" xfId="0" applyFont="1" applyAlignment="1">
      <alignment horizontal="center" vertical="center"/>
    </xf>
    <xf numFmtId="0" fontId="0" fillId="0" borderId="0" xfId="0" applyNumberFormat="1"/>
    <xf numFmtId="0" fontId="2" fillId="0" borderId="0" xfId="0" applyNumberFormat="1" applyFont="1"/>
    <xf numFmtId="14" fontId="2" fillId="0" borderId="0" xfId="0" applyNumberFormat="1" applyFont="1"/>
    <xf numFmtId="0" fontId="14" fillId="6" borderId="34" xfId="0" applyNumberFormat="1" applyFont="1" applyFill="1" applyBorder="1" applyAlignment="1">
      <alignment horizontal="center" vertical="center"/>
    </xf>
    <xf numFmtId="0" fontId="14" fillId="6" borderId="33" xfId="0" applyNumberFormat="1" applyFont="1" applyFill="1" applyBorder="1" applyAlignment="1">
      <alignment horizontal="center" vertical="center"/>
    </xf>
    <xf numFmtId="164" fontId="2" fillId="0" borderId="0" xfId="0" applyFont="1" applyAlignment="1">
      <alignment vertical="center"/>
    </xf>
    <xf numFmtId="164" fontId="14" fillId="0" borderId="42" xfId="0" applyFont="1" applyBorder="1" applyAlignment="1">
      <alignment horizontal="center" vertical="center" wrapText="1"/>
    </xf>
    <xf numFmtId="49" fontId="32" fillId="3" borderId="24" xfId="0" applyNumberFormat="1" applyFont="1" applyFill="1" applyBorder="1" applyProtection="1">
      <protection locked="0"/>
    </xf>
    <xf numFmtId="49" fontId="32" fillId="3" borderId="25" xfId="0" applyNumberFormat="1" applyFont="1" applyFill="1" applyBorder="1" applyProtection="1">
      <protection locked="0"/>
    </xf>
    <xf numFmtId="49" fontId="32" fillId="3" borderId="24" xfId="0" quotePrefix="1" applyNumberFormat="1" applyFont="1" applyFill="1" applyBorder="1" applyProtection="1">
      <protection locked="0"/>
    </xf>
    <xf numFmtId="14" fontId="32" fillId="3" borderId="24" xfId="0" applyNumberFormat="1" applyFont="1" applyFill="1" applyBorder="1" applyProtection="1">
      <protection locked="0"/>
    </xf>
    <xf numFmtId="4" fontId="32" fillId="3" borderId="24" xfId="0" applyNumberFormat="1" applyFont="1" applyFill="1" applyBorder="1" applyProtection="1">
      <protection locked="0"/>
    </xf>
    <xf numFmtId="164" fontId="33" fillId="0" borderId="0" xfId="0" applyFont="1"/>
    <xf numFmtId="164" fontId="34" fillId="0" borderId="38" xfId="0" applyFont="1" applyBorder="1"/>
    <xf numFmtId="164" fontId="34" fillId="0" borderId="39" xfId="0" applyFont="1" applyBorder="1"/>
    <xf numFmtId="164" fontId="34" fillId="0" borderId="8" xfId="0" applyFont="1" applyBorder="1"/>
    <xf numFmtId="164" fontId="34" fillId="0" borderId="7" xfId="0" applyFont="1" applyBorder="1"/>
    <xf numFmtId="49" fontId="32" fillId="3" borderId="38" xfId="0" applyNumberFormat="1" applyFont="1" applyFill="1" applyBorder="1" applyProtection="1">
      <protection locked="0"/>
    </xf>
    <xf numFmtId="49" fontId="32" fillId="3" borderId="39" xfId="0" applyNumberFormat="1" applyFont="1" applyFill="1" applyBorder="1" applyProtection="1">
      <protection locked="0"/>
    </xf>
    <xf numFmtId="49" fontId="32" fillId="3" borderId="38" xfId="0" quotePrefix="1" applyNumberFormat="1" applyFont="1" applyFill="1" applyBorder="1" applyProtection="1">
      <protection locked="0"/>
    </xf>
    <xf numFmtId="14" fontId="32" fillId="3" borderId="38" xfId="0" applyNumberFormat="1" applyFont="1" applyFill="1" applyBorder="1" applyProtection="1">
      <protection locked="0"/>
    </xf>
    <xf numFmtId="4" fontId="32" fillId="3" borderId="38" xfId="0" applyNumberFormat="1" applyFont="1" applyFill="1" applyBorder="1" applyProtection="1">
      <protection locked="0"/>
    </xf>
    <xf numFmtId="164" fontId="34" fillId="0" borderId="31" xfId="0" applyFont="1" applyBorder="1"/>
    <xf numFmtId="164" fontId="34" fillId="0" borderId="32" xfId="0" applyFont="1" applyBorder="1"/>
    <xf numFmtId="166" fontId="32" fillId="0" borderId="43" xfId="0" applyNumberFormat="1" applyFont="1" applyBorder="1"/>
    <xf numFmtId="4" fontId="32" fillId="0" borderId="43" xfId="0" applyNumberFormat="1" applyFont="1" applyBorder="1"/>
    <xf numFmtId="3" fontId="32" fillId="0" borderId="43" xfId="0" applyNumberFormat="1" applyFont="1" applyBorder="1"/>
    <xf numFmtId="14" fontId="32" fillId="0" borderId="43" xfId="0" applyNumberFormat="1" applyFont="1" applyBorder="1"/>
    <xf numFmtId="4" fontId="32" fillId="0" borderId="44" xfId="0" applyNumberFormat="1" applyFont="1" applyBorder="1"/>
    <xf numFmtId="166" fontId="32" fillId="0" borderId="45" xfId="0" applyNumberFormat="1" applyFont="1" applyBorder="1"/>
    <xf numFmtId="4" fontId="32" fillId="0" borderId="45" xfId="0" applyNumberFormat="1" applyFont="1" applyBorder="1"/>
    <xf numFmtId="3" fontId="32" fillId="0" borderId="45" xfId="0" applyNumberFormat="1" applyFont="1" applyBorder="1"/>
    <xf numFmtId="14" fontId="32" fillId="0" borderId="45" xfId="0" applyNumberFormat="1" applyFont="1" applyBorder="1"/>
    <xf numFmtId="4" fontId="32" fillId="0" borderId="46" xfId="0" applyNumberFormat="1" applyFont="1" applyBorder="1"/>
    <xf numFmtId="166" fontId="32" fillId="0" borderId="47" xfId="0" applyNumberFormat="1" applyFont="1" applyBorder="1"/>
    <xf numFmtId="4" fontId="32" fillId="0" borderId="47" xfId="0" applyNumberFormat="1" applyFont="1" applyBorder="1"/>
    <xf numFmtId="3" fontId="32" fillId="0" borderId="47" xfId="0" applyNumberFormat="1" applyFont="1" applyBorder="1"/>
    <xf numFmtId="14" fontId="32" fillId="0" borderId="47" xfId="0" applyNumberFormat="1" applyFont="1" applyBorder="1"/>
    <xf numFmtId="4" fontId="32" fillId="0" borderId="48" xfId="0" applyNumberFormat="1" applyFont="1" applyBorder="1"/>
    <xf numFmtId="165" fontId="32" fillId="0" borderId="35" xfId="0" applyNumberFormat="1" applyFont="1" applyBorder="1" applyAlignment="1">
      <alignment horizontal="center"/>
    </xf>
    <xf numFmtId="165" fontId="32" fillId="0" borderId="37" xfId="0" applyNumberFormat="1" applyFont="1" applyBorder="1" applyAlignment="1">
      <alignment horizontal="center"/>
    </xf>
    <xf numFmtId="165" fontId="32" fillId="0" borderId="29" xfId="0" applyNumberFormat="1" applyFont="1" applyBorder="1" applyAlignment="1">
      <alignment horizontal="center"/>
    </xf>
    <xf numFmtId="165" fontId="32" fillId="0" borderId="36" xfId="0" applyNumberFormat="1" applyFont="1" applyBorder="1" applyAlignment="1">
      <alignment horizontal="center"/>
    </xf>
    <xf numFmtId="164" fontId="35" fillId="0" borderId="0" xfId="0" applyFont="1" applyAlignment="1">
      <alignment horizontal="right"/>
    </xf>
    <xf numFmtId="164" fontId="35" fillId="0" borderId="0" xfId="0" applyFont="1"/>
    <xf numFmtId="164" fontId="32" fillId="0" borderId="0" xfId="0" applyFont="1"/>
    <xf numFmtId="164" fontId="36" fillId="0" borderId="0" xfId="0" applyFont="1"/>
    <xf numFmtId="4" fontId="36" fillId="0" borderId="40" xfId="0" applyNumberFormat="1" applyFont="1" applyBorder="1"/>
    <xf numFmtId="0" fontId="36" fillId="0" borderId="0" xfId="0" applyNumberFormat="1" applyFont="1"/>
    <xf numFmtId="164" fontId="37" fillId="0" borderId="0" xfId="0" applyFont="1"/>
    <xf numFmtId="164" fontId="32" fillId="0" borderId="0" xfId="0" applyFont="1" applyAlignment="1">
      <alignment horizontal="right"/>
    </xf>
    <xf numFmtId="168" fontId="36" fillId="0" borderId="0" xfId="0" applyNumberFormat="1" applyFont="1" applyAlignment="1">
      <alignment horizontal="right"/>
    </xf>
    <xf numFmtId="0" fontId="36" fillId="0" borderId="1" xfId="0" applyNumberFormat="1" applyFont="1" applyBorder="1" applyAlignment="1">
      <alignment horizontal="left"/>
    </xf>
    <xf numFmtId="166" fontId="32" fillId="0" borderId="49" xfId="0" applyNumberFormat="1" applyFont="1" applyBorder="1"/>
    <xf numFmtId="4" fontId="32" fillId="0" borderId="49" xfId="0" applyNumberFormat="1" applyFont="1" applyBorder="1"/>
    <xf numFmtId="3" fontId="32" fillId="0" borderId="49" xfId="0" applyNumberFormat="1" applyFont="1" applyBorder="1"/>
    <xf numFmtId="14" fontId="32" fillId="0" borderId="49" xfId="0" applyNumberFormat="1" applyFont="1" applyBorder="1"/>
    <xf numFmtId="4" fontId="32" fillId="0" borderId="50" xfId="0" applyNumberFormat="1" applyFont="1" applyBorder="1"/>
    <xf numFmtId="166" fontId="32" fillId="0" borderId="52" xfId="0" applyNumberFormat="1" applyFont="1" applyBorder="1"/>
    <xf numFmtId="4" fontId="32" fillId="0" borderId="52" xfId="0" applyNumberFormat="1" applyFont="1" applyBorder="1"/>
    <xf numFmtId="3" fontId="32" fillId="0" borderId="52" xfId="0" applyNumberFormat="1" applyFont="1" applyBorder="1"/>
    <xf numFmtId="14" fontId="32" fillId="0" borderId="52" xfId="0" applyNumberFormat="1" applyFont="1" applyBorder="1"/>
    <xf numFmtId="4" fontId="32" fillId="0" borderId="51" xfId="0" applyNumberFormat="1" applyFont="1" applyBorder="1"/>
    <xf numFmtId="0" fontId="5" fillId="0" borderId="0" xfId="0" applyNumberFormat="1" applyFont="1"/>
    <xf numFmtId="0" fontId="4" fillId="0" borderId="0" xfId="0" applyNumberFormat="1" applyFont="1" applyAlignment="1">
      <alignment horizontal="center"/>
    </xf>
    <xf numFmtId="0" fontId="15" fillId="0" borderId="0" xfId="0" applyNumberFormat="1" applyFont="1"/>
    <xf numFmtId="0" fontId="22" fillId="0" borderId="21" xfId="0" applyNumberFormat="1" applyFont="1" applyBorder="1" applyAlignment="1">
      <alignment horizontal="center"/>
    </xf>
    <xf numFmtId="0" fontId="5" fillId="5" borderId="22" xfId="0" applyNumberFormat="1" applyFont="1" applyFill="1" applyBorder="1" applyAlignment="1" applyProtection="1">
      <alignment horizontal="center"/>
      <protection locked="0"/>
    </xf>
    <xf numFmtId="0" fontId="21" fillId="0" borderId="0" xfId="0" applyNumberFormat="1" applyFont="1" applyAlignment="1">
      <alignment horizontal="left"/>
    </xf>
    <xf numFmtId="0" fontId="4" fillId="0" borderId="0" xfId="0" applyNumberFormat="1" applyFont="1"/>
    <xf numFmtId="0" fontId="14" fillId="0" borderId="0" xfId="0" applyNumberFormat="1" applyFont="1" applyAlignment="1">
      <alignment horizontal="left" vertical="top"/>
    </xf>
    <xf numFmtId="0" fontId="14" fillId="0" borderId="0" xfId="0" applyNumberFormat="1" applyFont="1"/>
    <xf numFmtId="164" fontId="38" fillId="0" borderId="0" xfId="0" applyFont="1"/>
    <xf numFmtId="0" fontId="19" fillId="0" borderId="0" xfId="0" applyNumberFormat="1" applyFont="1"/>
    <xf numFmtId="0" fontId="38" fillId="0" borderId="0" xfId="0" applyNumberFormat="1" applyFont="1"/>
    <xf numFmtId="0" fontId="4" fillId="2" borderId="0" xfId="0" applyNumberFormat="1" applyFont="1" applyFill="1" applyAlignment="1">
      <alignment horizontal="center"/>
    </xf>
    <xf numFmtId="164" fontId="4" fillId="2" borderId="0" xfId="0" applyFont="1" applyFill="1" applyAlignment="1">
      <alignment horizontal="center"/>
    </xf>
    <xf numFmtId="0" fontId="4" fillId="2" borderId="0" xfId="0" applyNumberFormat="1" applyFont="1" applyFill="1"/>
    <xf numFmtId="0" fontId="4" fillId="2" borderId="0" xfId="0" applyNumberFormat="1" applyFont="1" applyFill="1" applyAlignment="1">
      <alignment horizontal="left"/>
    </xf>
    <xf numFmtId="0" fontId="14" fillId="2" borderId="0" xfId="0" applyNumberFormat="1" applyFont="1" applyFill="1"/>
    <xf numFmtId="0" fontId="14"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alignment horizontal="left" vertical="center"/>
    </xf>
    <xf numFmtId="0" fontId="4" fillId="0" borderId="0" xfId="0" applyNumberFormat="1" applyFont="1" applyAlignment="1">
      <alignment horizontal="center" vertical="center"/>
    </xf>
    <xf numFmtId="0" fontId="14" fillId="2" borderId="0" xfId="0" applyNumberFormat="1" applyFont="1" applyFill="1" applyAlignment="1">
      <alignment horizontal="right" vertical="top" indent="1"/>
    </xf>
    <xf numFmtId="49" fontId="14" fillId="0" borderId="0" xfId="0" applyNumberFormat="1" applyFont="1" applyAlignment="1">
      <alignment horizontal="right" vertical="top" indent="1"/>
    </xf>
    <xf numFmtId="164" fontId="14" fillId="0" borderId="0" xfId="0" applyFont="1" applyAlignment="1">
      <alignment horizontal="right" vertical="top" indent="1"/>
    </xf>
    <xf numFmtId="0" fontId="5" fillId="0" borderId="0" xfId="7" applyNumberFormat="1" applyFont="1" applyAlignment="1">
      <alignment horizontal="center" vertical="top"/>
    </xf>
    <xf numFmtId="0" fontId="15" fillId="0" borderId="0" xfId="0" applyNumberFormat="1" applyFont="1" applyAlignment="1">
      <alignment horizontal="center" vertical="top"/>
    </xf>
    <xf numFmtId="0" fontId="0" fillId="0" borderId="0" xfId="0" applyNumberFormat="1" applyAlignment="1">
      <alignment vertical="top"/>
    </xf>
    <xf numFmtId="164" fontId="0" fillId="0" borderId="0" xfId="0" applyAlignment="1">
      <alignment vertical="top"/>
    </xf>
    <xf numFmtId="14" fontId="32" fillId="0" borderId="31" xfId="0" applyNumberFormat="1" applyFont="1" applyBorder="1"/>
    <xf numFmtId="4" fontId="32" fillId="3" borderId="43" xfId="0" applyNumberFormat="1" applyFont="1" applyFill="1" applyBorder="1" applyProtection="1">
      <protection locked="0"/>
    </xf>
    <xf numFmtId="4" fontId="32" fillId="3" borderId="45" xfId="0" applyNumberFormat="1" applyFont="1" applyFill="1" applyBorder="1" applyProtection="1">
      <protection locked="0"/>
    </xf>
    <xf numFmtId="4" fontId="32" fillId="3" borderId="47" xfId="0" applyNumberFormat="1" applyFont="1" applyFill="1" applyBorder="1" applyProtection="1">
      <protection locked="0"/>
    </xf>
    <xf numFmtId="4" fontId="32" fillId="3" borderId="49" xfId="0" applyNumberFormat="1" applyFont="1" applyFill="1" applyBorder="1" applyProtection="1">
      <protection locked="0"/>
    </xf>
    <xf numFmtId="4" fontId="32" fillId="3" borderId="52" xfId="0" applyNumberFormat="1" applyFont="1" applyFill="1" applyBorder="1" applyProtection="1">
      <protection locked="0"/>
    </xf>
    <xf numFmtId="164" fontId="39" fillId="0" borderId="0" xfId="0" applyFont="1"/>
    <xf numFmtId="0" fontId="5" fillId="0" borderId="0" xfId="0" applyNumberFormat="1" applyFont="1" applyAlignment="1">
      <alignment horizontal="center"/>
    </xf>
    <xf numFmtId="0" fontId="5" fillId="0" borderId="0" xfId="0" applyNumberFormat="1" applyFont="1" applyAlignment="1">
      <alignment horizontal="left"/>
    </xf>
    <xf numFmtId="164" fontId="0" fillId="0" borderId="0" xfId="0" applyProtection="1">
      <protection locked="0"/>
    </xf>
    <xf numFmtId="165" fontId="6" fillId="3" borderId="1" xfId="0" applyNumberFormat="1" applyFont="1" applyFill="1" applyBorder="1" applyAlignment="1" applyProtection="1">
      <alignment horizontal="center" vertical="center"/>
      <protection locked="0"/>
    </xf>
    <xf numFmtId="49" fontId="26" fillId="3" borderId="1" xfId="0" applyNumberFormat="1" applyFont="1" applyFill="1" applyBorder="1" applyAlignment="1" applyProtection="1">
      <alignment horizontal="center" vertical="center"/>
      <protection locked="0"/>
    </xf>
    <xf numFmtId="0" fontId="14" fillId="3" borderId="1" xfId="0" applyNumberFormat="1" applyFont="1" applyFill="1" applyBorder="1" applyAlignment="1" applyProtection="1">
      <alignment horizontal="center" vertical="center"/>
      <protection locked="0"/>
    </xf>
    <xf numFmtId="14" fontId="4" fillId="3" borderId="1" xfId="0" applyNumberFormat="1" applyFont="1" applyFill="1" applyBorder="1" applyAlignment="1" applyProtection="1">
      <alignment horizontal="center"/>
      <protection locked="0"/>
    </xf>
    <xf numFmtId="3" fontId="32" fillId="3" borderId="43" xfId="0" applyNumberFormat="1" applyFont="1" applyFill="1" applyBorder="1" applyProtection="1">
      <protection locked="0"/>
    </xf>
    <xf numFmtId="10" fontId="32" fillId="3" borderId="43" xfId="9" applyNumberFormat="1" applyFont="1" applyFill="1" applyBorder="1" applyProtection="1">
      <protection locked="0"/>
    </xf>
    <xf numFmtId="3" fontId="32" fillId="3" borderId="45" xfId="0" applyNumberFormat="1" applyFont="1" applyFill="1" applyBorder="1" applyProtection="1">
      <protection locked="0"/>
    </xf>
    <xf numFmtId="10" fontId="32" fillId="3" borderId="45" xfId="9" applyNumberFormat="1" applyFont="1" applyFill="1" applyBorder="1" applyProtection="1">
      <protection locked="0"/>
    </xf>
    <xf numFmtId="3" fontId="32" fillId="3" borderId="47" xfId="0" applyNumberFormat="1" applyFont="1" applyFill="1" applyBorder="1" applyProtection="1">
      <protection locked="0"/>
    </xf>
    <xf numFmtId="10" fontId="32" fillId="3" borderId="47" xfId="9" applyNumberFormat="1" applyFont="1" applyFill="1" applyBorder="1" applyProtection="1">
      <protection locked="0"/>
    </xf>
    <xf numFmtId="3" fontId="32" fillId="3" borderId="49" xfId="0" applyNumberFormat="1" applyFont="1" applyFill="1" applyBorder="1" applyProtection="1">
      <protection locked="0"/>
    </xf>
    <xf numFmtId="10" fontId="32" fillId="3" borderId="49" xfId="9" applyNumberFormat="1" applyFont="1" applyFill="1" applyBorder="1" applyProtection="1">
      <protection locked="0"/>
    </xf>
    <xf numFmtId="3" fontId="32" fillId="3" borderId="52" xfId="0" applyNumberFormat="1" applyFont="1" applyFill="1" applyBorder="1" applyProtection="1">
      <protection locked="0"/>
    </xf>
    <xf numFmtId="10" fontId="32" fillId="3" borderId="52" xfId="9" applyNumberFormat="1" applyFont="1" applyFill="1" applyBorder="1" applyProtection="1">
      <protection locked="0"/>
    </xf>
    <xf numFmtId="49" fontId="14" fillId="2" borderId="0" xfId="0" applyNumberFormat="1" applyFont="1" applyFill="1" applyAlignment="1">
      <alignment horizontal="right" vertical="top" indent="1"/>
    </xf>
    <xf numFmtId="0" fontId="20" fillId="2" borderId="0" xfId="0" applyNumberFormat="1" applyFont="1" applyFill="1" applyAlignment="1">
      <alignment horizontal="left" vertical="top"/>
    </xf>
    <xf numFmtId="0" fontId="41" fillId="2" borderId="0" xfId="0" applyNumberFormat="1" applyFont="1" applyFill="1" applyAlignment="1">
      <alignment horizontal="left" vertical="top"/>
    </xf>
    <xf numFmtId="4" fontId="32" fillId="3" borderId="43" xfId="0" applyNumberFormat="1" applyFont="1" applyFill="1" applyBorder="1" applyAlignment="1" applyProtection="1">
      <alignment horizontal="center"/>
      <protection locked="0"/>
    </xf>
    <xf numFmtId="4" fontId="32" fillId="3" borderId="45" xfId="0" applyNumberFormat="1" applyFont="1" applyFill="1" applyBorder="1" applyAlignment="1" applyProtection="1">
      <alignment horizontal="center"/>
      <protection locked="0"/>
    </xf>
    <xf numFmtId="4" fontId="32" fillId="3" borderId="47" xfId="0" applyNumberFormat="1" applyFont="1" applyFill="1" applyBorder="1" applyAlignment="1" applyProtection="1">
      <alignment horizontal="center"/>
      <protection locked="0"/>
    </xf>
    <xf numFmtId="4" fontId="32" fillId="3" borderId="49" xfId="0" applyNumberFormat="1" applyFont="1" applyFill="1" applyBorder="1" applyAlignment="1" applyProtection="1">
      <alignment horizontal="center"/>
      <protection locked="0"/>
    </xf>
    <xf numFmtId="4" fontId="32" fillId="3" borderId="52" xfId="0" applyNumberFormat="1" applyFont="1" applyFill="1" applyBorder="1" applyAlignment="1" applyProtection="1">
      <alignment horizontal="center"/>
      <protection locked="0"/>
    </xf>
    <xf numFmtId="164" fontId="43" fillId="0" borderId="0" xfId="0" applyFont="1" applyAlignment="1">
      <alignment horizontal="right" vertical="top" indent="1"/>
    </xf>
    <xf numFmtId="4" fontId="44" fillId="3" borderId="45" xfId="0" applyNumberFormat="1" applyFont="1" applyFill="1" applyBorder="1" applyAlignment="1" applyProtection="1">
      <alignment horizontal="center"/>
      <protection locked="0"/>
    </xf>
    <xf numFmtId="49" fontId="4" fillId="0" borderId="0" xfId="0" applyNumberFormat="1" applyFont="1"/>
    <xf numFmtId="164" fontId="45" fillId="0" borderId="0" xfId="0" applyFont="1"/>
    <xf numFmtId="0" fontId="5" fillId="0" borderId="0" xfId="7" applyNumberFormat="1" applyFont="1" applyAlignment="1">
      <alignment horizontal="left" vertical="top" wrapText="1"/>
    </xf>
    <xf numFmtId="0" fontId="4" fillId="2" borderId="0" xfId="0" applyNumberFormat="1" applyFont="1" applyFill="1" applyAlignment="1">
      <alignment horizontal="left" vertical="top"/>
    </xf>
    <xf numFmtId="164" fontId="14" fillId="0" borderId="0" xfId="0" applyFont="1" applyAlignment="1">
      <alignment horizontal="left" vertical="top"/>
    </xf>
    <xf numFmtId="0" fontId="14" fillId="0" borderId="0" xfId="0" applyNumberFormat="1" applyFont="1" applyAlignment="1">
      <alignment horizontal="left" vertical="center"/>
    </xf>
    <xf numFmtId="1" fontId="2" fillId="0" borderId="0" xfId="0" applyNumberFormat="1" applyFont="1"/>
    <xf numFmtId="1" fontId="46" fillId="0" borderId="0" xfId="0" applyNumberFormat="1" applyFont="1"/>
    <xf numFmtId="1" fontId="19" fillId="0" borderId="0" xfId="0" applyNumberFormat="1" applyFont="1"/>
    <xf numFmtId="1" fontId="47" fillId="0" borderId="0" xfId="0" applyNumberFormat="1" applyFont="1"/>
    <xf numFmtId="164" fontId="48" fillId="0" borderId="0" xfId="0" applyFont="1" applyAlignment="1">
      <alignment horizontal="left"/>
    </xf>
    <xf numFmtId="0" fontId="50" fillId="2" borderId="0" xfId="0" applyNumberFormat="1" applyFont="1" applyFill="1" applyAlignment="1">
      <alignment horizontal="right" vertical="top" indent="1"/>
    </xf>
    <xf numFmtId="4" fontId="36" fillId="0" borderId="0" xfId="0" applyNumberFormat="1" applyFont="1" applyAlignment="1"/>
    <xf numFmtId="0" fontId="36" fillId="0" borderId="0" xfId="0" applyNumberFormat="1" applyFont="1" applyAlignment="1"/>
    <xf numFmtId="49" fontId="45" fillId="0" borderId="0" xfId="0" applyNumberFormat="1" applyFont="1" applyFill="1" applyAlignment="1">
      <alignment horizontal="left" vertical="top" wrapText="1"/>
    </xf>
    <xf numFmtId="49" fontId="4" fillId="3" borderId="3"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0" fontId="14" fillId="0" borderId="0" xfId="0" applyNumberFormat="1" applyFont="1" applyAlignment="1">
      <alignment horizontal="left" vertical="center"/>
    </xf>
    <xf numFmtId="164" fontId="11" fillId="0" borderId="0" xfId="0" applyFont="1" applyAlignment="1">
      <alignment horizontal="left" vertical="top" wrapText="1"/>
    </xf>
    <xf numFmtId="49" fontId="14" fillId="0" borderId="0" xfId="0" applyNumberFormat="1" applyFont="1" applyAlignment="1">
      <alignment horizontal="left" vertical="top"/>
    </xf>
    <xf numFmtId="0" fontId="4" fillId="0" borderId="3" xfId="0"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2" xfId="0" applyNumberFormat="1" applyFont="1" applyBorder="1" applyAlignment="1">
      <alignment horizontal="left" vertical="center"/>
    </xf>
    <xf numFmtId="0" fontId="4" fillId="3" borderId="3" xfId="0" applyNumberFormat="1" applyFont="1" applyFill="1" applyBorder="1" applyAlignment="1" applyProtection="1">
      <alignment horizontal="left" vertical="center"/>
      <protection locked="0"/>
    </xf>
    <xf numFmtId="0" fontId="4" fillId="3" borderId="4" xfId="0" applyNumberFormat="1" applyFont="1" applyFill="1" applyBorder="1" applyAlignment="1" applyProtection="1">
      <alignment horizontal="left" vertical="center"/>
      <protection locked="0"/>
    </xf>
    <xf numFmtId="0" fontId="4" fillId="3" borderId="2" xfId="0" applyNumberFormat="1" applyFont="1" applyFill="1" applyBorder="1" applyAlignment="1" applyProtection="1">
      <alignment horizontal="left" vertical="center"/>
      <protection locked="0"/>
    </xf>
    <xf numFmtId="0" fontId="16" fillId="3" borderId="3" xfId="2" applyNumberFormat="1" applyFont="1" applyFill="1" applyBorder="1" applyAlignment="1" applyProtection="1">
      <alignment horizontal="left" vertical="center"/>
      <protection locked="0"/>
    </xf>
    <xf numFmtId="0" fontId="4" fillId="2" borderId="0" xfId="0" applyNumberFormat="1" applyFont="1" applyFill="1" applyAlignment="1">
      <alignment horizontal="left" vertical="top"/>
    </xf>
    <xf numFmtId="0" fontId="14" fillId="0" borderId="0" xfId="0" applyNumberFormat="1" applyFont="1" applyAlignment="1">
      <alignment horizontal="left" vertical="center" wrapText="1"/>
    </xf>
    <xf numFmtId="0" fontId="4" fillId="0" borderId="3"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0" borderId="2" xfId="0" applyNumberFormat="1" applyFont="1" applyBorder="1" applyAlignment="1">
      <alignment horizontal="left" vertical="top" wrapText="1"/>
    </xf>
    <xf numFmtId="0" fontId="14" fillId="0" borderId="0" xfId="0" applyNumberFormat="1" applyFont="1" applyAlignment="1">
      <alignment horizontal="left" vertical="top"/>
    </xf>
    <xf numFmtId="164" fontId="12" fillId="0" borderId="0" xfId="0" applyFont="1" applyAlignment="1">
      <alignment horizontal="left"/>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7" xfId="0" applyNumberFormat="1" applyBorder="1" applyAlignment="1">
      <alignment horizontal="center"/>
    </xf>
    <xf numFmtId="0" fontId="22" fillId="0" borderId="19" xfId="0" applyNumberFormat="1" applyFont="1" applyBorder="1" applyAlignment="1">
      <alignment horizontal="center"/>
    </xf>
    <xf numFmtId="0" fontId="22" fillId="0" borderId="13" xfId="0" applyNumberFormat="1" applyFont="1" applyBorder="1" applyAlignment="1">
      <alignment horizontal="center"/>
    </xf>
    <xf numFmtId="0" fontId="22" fillId="0" borderId="14" xfId="0" applyNumberFormat="1" applyFont="1" applyBorder="1" applyAlignment="1">
      <alignment horizontal="center"/>
    </xf>
    <xf numFmtId="0" fontId="21" fillId="0" borderId="15" xfId="0" applyNumberFormat="1" applyFont="1" applyBorder="1" applyAlignment="1">
      <alignment horizontal="left"/>
    </xf>
    <xf numFmtId="0" fontId="21" fillId="0" borderId="9" xfId="0" applyNumberFormat="1" applyFont="1" applyBorder="1" applyAlignment="1">
      <alignment horizontal="left"/>
    </xf>
    <xf numFmtId="0" fontId="21" fillId="0" borderId="18" xfId="0" applyNumberFormat="1" applyFont="1" applyBorder="1" applyAlignment="1">
      <alignment horizontal="left"/>
    </xf>
    <xf numFmtId="0" fontId="24" fillId="5" borderId="20" xfId="0" applyNumberFormat="1" applyFont="1" applyFill="1" applyBorder="1" applyAlignment="1" applyProtection="1">
      <alignment horizontal="left"/>
      <protection locked="0"/>
    </xf>
    <xf numFmtId="0" fontId="24" fillId="5" borderId="10" xfId="0" applyNumberFormat="1" applyFont="1" applyFill="1" applyBorder="1" applyAlignment="1" applyProtection="1">
      <alignment horizontal="left"/>
      <protection locked="0"/>
    </xf>
    <xf numFmtId="0" fontId="24" fillId="5" borderId="16" xfId="0" applyNumberFormat="1" applyFont="1" applyFill="1" applyBorder="1" applyAlignment="1" applyProtection="1">
      <alignment horizontal="left"/>
      <protection locked="0"/>
    </xf>
    <xf numFmtId="0" fontId="6" fillId="0" borderId="0" xfId="0" applyNumberFormat="1" applyFont="1" applyAlignment="1">
      <alignment horizontal="left" wrapText="1"/>
    </xf>
    <xf numFmtId="164" fontId="14" fillId="0" borderId="0" xfId="0" applyFont="1" applyAlignment="1">
      <alignment horizontal="left" vertical="top"/>
    </xf>
    <xf numFmtId="49" fontId="4" fillId="0" borderId="0" xfId="0" applyNumberFormat="1" applyFont="1" applyAlignment="1">
      <alignment horizontal="left" vertical="top" wrapText="1"/>
    </xf>
    <xf numFmtId="164" fontId="42" fillId="0" borderId="0" xfId="0" applyFont="1" applyAlignment="1">
      <alignment horizontal="center" vertical="top" wrapText="1"/>
    </xf>
    <xf numFmtId="164" fontId="6" fillId="0" borderId="0" xfId="0" applyFont="1" applyAlignment="1">
      <alignment horizontal="center" vertical="top" wrapText="1"/>
    </xf>
    <xf numFmtId="164" fontId="14" fillId="0" borderId="0" xfId="0" applyFont="1" applyAlignment="1">
      <alignment horizontal="left" wrapText="1"/>
    </xf>
    <xf numFmtId="164" fontId="4" fillId="0" borderId="0" xfId="0" applyFont="1" applyAlignment="1">
      <alignment horizontal="left" vertical="center" wrapText="1"/>
    </xf>
    <xf numFmtId="0" fontId="5" fillId="3" borderId="3" xfId="0" applyNumberFormat="1" applyFont="1" applyFill="1" applyBorder="1" applyAlignment="1" applyProtection="1">
      <alignment horizontal="left"/>
      <protection locked="0"/>
    </xf>
    <xf numFmtId="0" fontId="5" fillId="3" borderId="4" xfId="0" applyNumberFormat="1" applyFont="1" applyFill="1" applyBorder="1" applyAlignment="1" applyProtection="1">
      <alignment horizontal="left"/>
      <protection locked="0"/>
    </xf>
    <xf numFmtId="0" fontId="5" fillId="3" borderId="2" xfId="0" applyNumberFormat="1" applyFont="1" applyFill="1" applyBorder="1" applyAlignment="1" applyProtection="1">
      <alignment horizontal="left"/>
      <protection locked="0"/>
    </xf>
    <xf numFmtId="164" fontId="15" fillId="0" borderId="6" xfId="0" applyFont="1" applyBorder="1" applyAlignment="1">
      <alignment horizontal="center"/>
    </xf>
    <xf numFmtId="4" fontId="4" fillId="3" borderId="3" xfId="0" quotePrefix="1" applyNumberFormat="1" applyFont="1" applyFill="1" applyBorder="1" applyAlignment="1" applyProtection="1">
      <alignment horizontal="left" vertical="center"/>
      <protection locked="0"/>
    </xf>
    <xf numFmtId="4" fontId="4" fillId="3" borderId="2" xfId="0" quotePrefix="1" applyNumberFormat="1" applyFont="1" applyFill="1" applyBorder="1" applyAlignment="1" applyProtection="1">
      <alignment horizontal="left" vertical="center"/>
      <protection locked="0"/>
    </xf>
    <xf numFmtId="164" fontId="15" fillId="0" borderId="5" xfId="0" applyFont="1" applyBorder="1" applyAlignment="1">
      <alignment horizontal="center" vertical="top" wrapText="1"/>
    </xf>
    <xf numFmtId="164" fontId="15" fillId="0" borderId="0" xfId="0" applyFont="1" applyAlignment="1">
      <alignment horizontal="center" vertical="top"/>
    </xf>
    <xf numFmtId="49" fontId="4" fillId="3" borderId="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2" xfId="0" applyNumberFormat="1" applyFont="1" applyFill="1" applyBorder="1" applyAlignment="1" applyProtection="1">
      <alignment horizontal="left" vertical="center"/>
      <protection locked="0"/>
    </xf>
    <xf numFmtId="14" fontId="4" fillId="3" borderId="3" xfId="0" applyNumberFormat="1" applyFont="1" applyFill="1" applyBorder="1" applyAlignment="1" applyProtection="1">
      <alignment horizontal="left"/>
      <protection locked="0"/>
    </xf>
    <xf numFmtId="14" fontId="4" fillId="3" borderId="4" xfId="0" applyNumberFormat="1" applyFont="1" applyFill="1" applyBorder="1" applyAlignment="1" applyProtection="1">
      <alignment horizontal="left"/>
      <protection locked="0"/>
    </xf>
    <xf numFmtId="14" fontId="4" fillId="3" borderId="2" xfId="0" applyNumberFormat="1" applyFont="1" applyFill="1" applyBorder="1" applyAlignment="1" applyProtection="1">
      <alignment horizontal="left"/>
      <protection locked="0"/>
    </xf>
    <xf numFmtId="0" fontId="4" fillId="3" borderId="3" xfId="0" applyNumberFormat="1" applyFont="1" applyFill="1" applyBorder="1" applyAlignment="1" applyProtection="1">
      <alignment horizontal="left"/>
      <protection locked="0"/>
    </xf>
    <xf numFmtId="0" fontId="4" fillId="3" borderId="4" xfId="0" applyNumberFormat="1" applyFont="1" applyFill="1" applyBorder="1" applyAlignment="1" applyProtection="1">
      <alignment horizontal="left"/>
      <protection locked="0"/>
    </xf>
    <xf numFmtId="0" fontId="4" fillId="3" borderId="2" xfId="0" applyNumberFormat="1" applyFont="1" applyFill="1" applyBorder="1" applyAlignment="1" applyProtection="1">
      <alignment horizontal="left"/>
      <protection locked="0"/>
    </xf>
    <xf numFmtId="164" fontId="14" fillId="0" borderId="23" xfId="0" applyFont="1" applyBorder="1" applyAlignment="1">
      <alignment horizontal="left" wrapText="1"/>
    </xf>
    <xf numFmtId="0" fontId="4" fillId="0" borderId="0" xfId="0" applyNumberFormat="1" applyFont="1" applyAlignment="1">
      <alignment horizontal="left" wrapText="1"/>
    </xf>
    <xf numFmtId="0" fontId="4" fillId="0" borderId="23" xfId="0" applyNumberFormat="1" applyFont="1" applyBorder="1" applyAlignment="1">
      <alignment horizontal="left" wrapText="1"/>
    </xf>
    <xf numFmtId="0" fontId="14" fillId="2" borderId="0" xfId="0" applyNumberFormat="1" applyFont="1" applyFill="1" applyAlignment="1">
      <alignment horizontal="left"/>
    </xf>
    <xf numFmtId="0" fontId="4" fillId="2" borderId="0" xfId="0" applyNumberFormat="1" applyFont="1" applyFill="1" applyAlignment="1">
      <alignment horizontal="left" vertical="top" wrapText="1"/>
    </xf>
    <xf numFmtId="164" fontId="14" fillId="2" borderId="0" xfId="0" applyFont="1" applyFill="1" applyAlignment="1">
      <alignment horizontal="left" vertical="top"/>
    </xf>
    <xf numFmtId="49" fontId="4" fillId="0" borderId="0" xfId="0" applyNumberFormat="1" applyFont="1" applyAlignment="1">
      <alignment horizontal="left" wrapText="1"/>
    </xf>
    <xf numFmtId="49" fontId="4" fillId="0" borderId="0" xfId="0" applyNumberFormat="1" applyFont="1" applyAlignment="1">
      <alignment horizontal="left"/>
    </xf>
    <xf numFmtId="0" fontId="45" fillId="2" borderId="0" xfId="0" applyNumberFormat="1" applyFont="1" applyFill="1" applyAlignment="1">
      <alignment horizontal="left" vertical="top"/>
    </xf>
    <xf numFmtId="0" fontId="49" fillId="2" borderId="0" xfId="0" applyNumberFormat="1" applyFont="1" applyFill="1" applyAlignment="1">
      <alignment horizontal="left" vertical="top"/>
    </xf>
    <xf numFmtId="164" fontId="17" fillId="2" borderId="0" xfId="0" applyFont="1" applyFill="1" applyAlignment="1" applyProtection="1">
      <alignment horizontal="left" vertical="top" wrapText="1"/>
      <protection hidden="1"/>
    </xf>
    <xf numFmtId="0" fontId="12" fillId="0" borderId="6" xfId="0" applyNumberFormat="1" applyFont="1" applyBorder="1" applyAlignment="1">
      <alignment horizontal="center" vertical="top"/>
    </xf>
    <xf numFmtId="0" fontId="5" fillId="0" borderId="0" xfId="7" applyNumberFormat="1" applyFont="1" applyAlignment="1">
      <alignment horizontal="left" vertical="top" wrapText="1"/>
    </xf>
    <xf numFmtId="0" fontId="4" fillId="3" borderId="3" xfId="0" applyNumberFormat="1" applyFont="1" applyFill="1" applyBorder="1" applyAlignment="1" applyProtection="1">
      <alignment horizontal="center"/>
      <protection locked="0"/>
    </xf>
    <xf numFmtId="0" fontId="4" fillId="3" borderId="2" xfId="0" applyNumberFormat="1" applyFont="1" applyFill="1" applyBorder="1" applyAlignment="1" applyProtection="1">
      <alignment horizontal="center"/>
      <protection locked="0"/>
    </xf>
    <xf numFmtId="0" fontId="14" fillId="3" borderId="3" xfId="0" applyNumberFormat="1" applyFont="1" applyFill="1" applyBorder="1" applyAlignment="1" applyProtection="1">
      <alignment horizontal="left"/>
      <protection locked="0"/>
    </xf>
    <xf numFmtId="0" fontId="14" fillId="3" borderId="4" xfId="0" applyNumberFormat="1" applyFont="1" applyFill="1" applyBorder="1" applyAlignment="1" applyProtection="1">
      <alignment horizontal="left"/>
      <protection locked="0"/>
    </xf>
    <xf numFmtId="0" fontId="14" fillId="3" borderId="2" xfId="0" applyNumberFormat="1" applyFont="1" applyFill="1" applyBorder="1" applyAlignment="1" applyProtection="1">
      <alignment horizontal="left"/>
      <protection locked="0"/>
    </xf>
    <xf numFmtId="0" fontId="16" fillId="3" borderId="3" xfId="2" applyNumberFormat="1" applyFont="1" applyFill="1" applyBorder="1" applyAlignment="1" applyProtection="1">
      <alignment horizontal="center"/>
      <protection locked="0"/>
    </xf>
    <xf numFmtId="0" fontId="16" fillId="3" borderId="2" xfId="2" applyNumberFormat="1" applyFont="1" applyFill="1" applyBorder="1" applyAlignment="1" applyProtection="1">
      <alignment horizontal="center"/>
      <protection locked="0"/>
    </xf>
    <xf numFmtId="0" fontId="4" fillId="3" borderId="3" xfId="0" applyNumberFormat="1" applyFont="1" applyFill="1" applyBorder="1" applyAlignment="1">
      <alignment horizontal="center"/>
    </xf>
    <xf numFmtId="0" fontId="4" fillId="3" borderId="4" xfId="0" applyNumberFormat="1" applyFont="1" applyFill="1" applyBorder="1" applyAlignment="1">
      <alignment horizontal="center"/>
    </xf>
    <xf numFmtId="0" fontId="4" fillId="3" borderId="2" xfId="0" applyNumberFormat="1" applyFont="1" applyFill="1" applyBorder="1" applyAlignment="1">
      <alignment horizontal="center"/>
    </xf>
    <xf numFmtId="166" fontId="32" fillId="0" borderId="0" xfId="0" applyNumberFormat="1" applyFont="1" applyAlignment="1">
      <alignment horizontal="right"/>
    </xf>
    <xf numFmtId="166" fontId="32" fillId="0" borderId="53" xfId="0" applyNumberFormat="1" applyFont="1" applyBorder="1" applyAlignment="1">
      <alignment horizontal="right"/>
    </xf>
    <xf numFmtId="164" fontId="14" fillId="0" borderId="24" xfId="0" applyFont="1" applyBorder="1" applyAlignment="1">
      <alignment horizontal="center" vertical="center" wrapText="1"/>
    </xf>
    <xf numFmtId="164" fontId="14" fillId="0" borderId="31" xfId="0" applyFont="1" applyBorder="1" applyAlignment="1">
      <alignment horizontal="center" vertical="center" wrapText="1"/>
    </xf>
    <xf numFmtId="164" fontId="14" fillId="0" borderId="26" xfId="0" applyFont="1" applyBorder="1" applyAlignment="1">
      <alignment horizontal="center" vertical="center" wrapText="1"/>
    </xf>
    <xf numFmtId="164" fontId="14" fillId="0" borderId="27" xfId="0" applyFont="1" applyBorder="1" applyAlignment="1">
      <alignment horizontal="center" vertical="center" wrapText="1"/>
    </xf>
    <xf numFmtId="164" fontId="14" fillId="0" borderId="41" xfId="0" applyFont="1" applyBorder="1" applyAlignment="1">
      <alignment horizontal="center" vertical="center" wrapText="1"/>
    </xf>
    <xf numFmtId="164" fontId="36" fillId="0" borderId="3" xfId="0" applyFont="1" applyBorder="1" applyAlignment="1">
      <alignment horizontal="left"/>
    </xf>
    <xf numFmtId="164" fontId="36" fillId="0" borderId="4" xfId="0" applyFont="1" applyBorder="1" applyAlignment="1">
      <alignment horizontal="left"/>
    </xf>
    <xf numFmtId="164" fontId="36" fillId="0" borderId="2" xfId="0" applyFont="1" applyBorder="1" applyAlignment="1">
      <alignment horizontal="left"/>
    </xf>
    <xf numFmtId="167" fontId="36" fillId="0" borderId="0" xfId="0" applyNumberFormat="1" applyFont="1" applyAlignment="1">
      <alignment horizontal="left"/>
    </xf>
    <xf numFmtId="164" fontId="30" fillId="0" borderId="26" xfId="2" applyFont="1" applyBorder="1" applyAlignment="1" applyProtection="1">
      <alignment horizontal="center" vertical="center" wrapText="1"/>
    </xf>
    <xf numFmtId="164" fontId="30" fillId="0" borderId="27" xfId="2" applyFont="1" applyBorder="1" applyAlignment="1" applyProtection="1">
      <alignment horizontal="center" vertical="center" wrapText="1"/>
    </xf>
    <xf numFmtId="164" fontId="30" fillId="0" borderId="28" xfId="2" applyFont="1" applyBorder="1" applyAlignment="1" applyProtection="1">
      <alignment horizontal="center" vertical="center" wrapText="1"/>
    </xf>
    <xf numFmtId="164" fontId="14" fillId="0" borderId="24" xfId="2" applyFont="1" applyBorder="1" applyAlignment="1" applyProtection="1">
      <alignment horizontal="center" vertical="center" wrapText="1"/>
    </xf>
    <xf numFmtId="164" fontId="14" fillId="0" borderId="31" xfId="2" applyFont="1" applyBorder="1" applyAlignment="1" applyProtection="1">
      <alignment horizontal="center" vertical="center" wrapText="1"/>
    </xf>
    <xf numFmtId="164" fontId="14" fillId="0" borderId="28" xfId="0" applyFont="1" applyBorder="1" applyAlignment="1">
      <alignment horizontal="center" vertical="center" wrapText="1"/>
    </xf>
    <xf numFmtId="164" fontId="14" fillId="0" borderId="35" xfId="0" applyFont="1" applyBorder="1" applyAlignment="1">
      <alignment horizontal="center" vertical="center" wrapText="1"/>
    </xf>
    <xf numFmtId="164" fontId="14" fillId="0" borderId="36" xfId="0" applyFont="1" applyBorder="1" applyAlignment="1">
      <alignment horizontal="center" vertical="center" wrapText="1"/>
    </xf>
    <xf numFmtId="164" fontId="14" fillId="0" borderId="24" xfId="0" applyFont="1" applyBorder="1" applyAlignment="1">
      <alignment horizontal="center" vertical="center"/>
    </xf>
    <xf numFmtId="164" fontId="14" fillId="0" borderId="31" xfId="0" applyFont="1" applyBorder="1" applyAlignment="1">
      <alignment horizontal="center" vertical="center"/>
    </xf>
    <xf numFmtId="164" fontId="31" fillId="0" borderId="0" xfId="0" applyFont="1"/>
    <xf numFmtId="164" fontId="31" fillId="0" borderId="0" xfId="0" quotePrefix="1" applyFont="1"/>
    <xf numFmtId="14" fontId="31" fillId="0" borderId="0" xfId="0" applyNumberFormat="1" applyFont="1" applyAlignment="1">
      <alignment horizontal="center"/>
    </xf>
    <xf numFmtId="49" fontId="31" fillId="0" borderId="0" xfId="0" applyNumberFormat="1" applyFont="1"/>
    <xf numFmtId="14" fontId="31" fillId="0" borderId="0" xfId="0" applyNumberFormat="1" applyFont="1"/>
    <xf numFmtId="164" fontId="51" fillId="0" borderId="0" xfId="0" applyFont="1"/>
  </cellXfs>
  <cellStyles count="10">
    <cellStyle name="Comma 2" xfId="1" xr:uid="{00000000-0005-0000-0000-000000000000}"/>
    <cellStyle name="Hyperlink" xfId="2" builtinId="8"/>
    <cellStyle name="Hyperlink 2" xfId="3" xr:uid="{00000000-0005-0000-0000-000002000000}"/>
    <cellStyle name="Hyperlink 3"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Parasts 2" xfId="8" xr:uid="{00000000-0005-0000-0000-000008000000}"/>
    <cellStyle name="Percent" xfId="9" builtinId="5"/>
  </cellStyles>
  <dxfs count="0"/>
  <tableStyles count="0" defaultTableStyle="TableStyleMedium9" defaultPivotStyle="PivotStyleLight16"/>
  <colors>
    <mruColors>
      <color rgb="FF0000FF"/>
      <color rgb="FFECF6F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28575</xdr:rowOff>
    </xdr:from>
    <xdr:to>
      <xdr:col>8</xdr:col>
      <xdr:colOff>276225</xdr:colOff>
      <xdr:row>7</xdr:row>
      <xdr:rowOff>123825</xdr:rowOff>
    </xdr:to>
    <xdr:pic>
      <xdr:nvPicPr>
        <xdr:cNvPr id="3" name="Picture 2">
          <a:extLst>
            <a:ext uri="{FF2B5EF4-FFF2-40B4-BE49-F238E27FC236}">
              <a16:creationId xmlns:a16="http://schemas.microsoft.com/office/drawing/2014/main" id="{18696A45-9B7B-71C7-5D43-81FD2563D7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00" y="28575"/>
          <a:ext cx="3810000"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ce.lursoft.l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id.gov.lv/lv/statistika/profesiju-atalgojums" TargetMode="External"/><Relationship Id="rId1" Type="http://schemas.openxmlformats.org/officeDocument/2006/relationships/hyperlink" Target="https://www.vid.gov.lv/lv/statistika/profesiju-atalgoju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4"/>
  <sheetViews>
    <sheetView showGridLines="0" tabSelected="1" zoomScaleNormal="100" workbookViewId="0"/>
  </sheetViews>
  <sheetFormatPr defaultRowHeight="12.75"/>
  <cols>
    <col min="1" max="1" width="9.28515625" customWidth="1"/>
    <col min="2" max="2" width="11.42578125" customWidth="1"/>
    <col min="3" max="3" width="9.7109375" customWidth="1"/>
    <col min="4" max="4" width="9.28515625" customWidth="1"/>
    <col min="5" max="5" width="12" customWidth="1"/>
    <col min="6" max="6" width="7.28515625" customWidth="1"/>
    <col min="7" max="7" width="6.5703125" customWidth="1"/>
    <col min="9" max="9" width="10.5703125" customWidth="1"/>
    <col min="10" max="10" width="14.42578125" customWidth="1"/>
  </cols>
  <sheetData>
    <row r="1" spans="1:16">
      <c r="A1" s="137"/>
    </row>
    <row r="9" spans="1:16">
      <c r="C9" s="134" t="s">
        <v>99</v>
      </c>
      <c r="D9" s="134"/>
    </row>
    <row r="10" spans="1:16">
      <c r="C10" s="134"/>
      <c r="D10" s="134"/>
    </row>
    <row r="11" spans="1:16" ht="38.25" customHeight="1">
      <c r="A11" s="211" t="s">
        <v>107</v>
      </c>
      <c r="B11" s="212"/>
      <c r="C11" s="212"/>
      <c r="D11" s="212"/>
      <c r="E11" s="212"/>
      <c r="F11" s="212"/>
      <c r="G11" s="212"/>
      <c r="H11" s="212"/>
      <c r="I11" s="212"/>
      <c r="J11" s="212"/>
      <c r="K11" s="3"/>
      <c r="L11" s="3"/>
      <c r="M11" s="3"/>
      <c r="N11" s="3"/>
      <c r="O11" s="3"/>
      <c r="P11" s="3"/>
    </row>
    <row r="12" spans="1:16" s="21" customFormat="1" ht="21.75" customHeight="1">
      <c r="A12" s="34"/>
      <c r="B12" s="34"/>
      <c r="C12" s="34"/>
      <c r="D12" s="35" t="s">
        <v>0</v>
      </c>
      <c r="E12" s="138"/>
      <c r="F12" s="36" t="s">
        <v>1</v>
      </c>
      <c r="G12" s="138"/>
      <c r="H12" s="34" t="s">
        <v>2</v>
      </c>
      <c r="I12" s="34"/>
      <c r="J12" s="34"/>
      <c r="K12" s="34"/>
      <c r="L12" s="34"/>
      <c r="M12" s="34"/>
      <c r="N12" s="34"/>
      <c r="O12" s="34"/>
      <c r="P12" s="34"/>
    </row>
    <row r="14" spans="1:16" ht="20.25" customHeight="1">
      <c r="A14" s="22" t="s">
        <v>3</v>
      </c>
      <c r="B14" s="22"/>
      <c r="C14" s="22"/>
      <c r="D14" s="166"/>
      <c r="E14" s="223"/>
      <c r="F14" s="224"/>
      <c r="G14" s="224"/>
      <c r="H14" s="224"/>
      <c r="I14" s="224"/>
      <c r="J14" s="225"/>
      <c r="K14" s="1"/>
      <c r="L14" s="1"/>
      <c r="M14" s="1"/>
      <c r="N14" s="1"/>
      <c r="O14" s="1"/>
    </row>
    <row r="15" spans="1:16" ht="12.75" customHeight="1">
      <c r="A15" s="166"/>
      <c r="B15" s="166"/>
      <c r="C15" s="166"/>
      <c r="D15" s="166"/>
      <c r="E15" s="166"/>
      <c r="F15" s="166"/>
      <c r="G15" s="1"/>
      <c r="H15" s="1"/>
      <c r="I15" s="1"/>
      <c r="J15" s="1"/>
      <c r="K15" s="1"/>
      <c r="L15" s="1"/>
      <c r="M15" s="1"/>
      <c r="N15" s="1"/>
      <c r="O15" s="1"/>
    </row>
    <row r="16" spans="1:16">
      <c r="A16" s="6" t="s">
        <v>4</v>
      </c>
      <c r="B16" s="6"/>
      <c r="C16" s="1"/>
      <c r="D16" s="1"/>
      <c r="E16" s="229"/>
      <c r="F16" s="230"/>
      <c r="G16" s="230"/>
      <c r="H16" s="230"/>
      <c r="I16" s="230"/>
      <c r="J16" s="231"/>
      <c r="K16" s="1"/>
      <c r="L16" s="1"/>
      <c r="M16" s="1"/>
      <c r="N16" s="1"/>
      <c r="O16" s="1"/>
    </row>
    <row r="18" spans="1:15">
      <c r="A18" s="6" t="s">
        <v>5</v>
      </c>
      <c r="B18" s="6"/>
      <c r="C18" s="1"/>
      <c r="D18" s="1"/>
      <c r="E18" s="226"/>
      <c r="F18" s="227"/>
      <c r="G18" s="227"/>
      <c r="H18" s="227"/>
      <c r="I18" s="227"/>
      <c r="J18" s="228"/>
      <c r="K18" s="1"/>
      <c r="L18" s="1"/>
      <c r="M18" s="1"/>
      <c r="N18" s="1"/>
      <c r="O18" s="1"/>
    </row>
    <row r="20" spans="1:15" ht="27.75" customHeight="1">
      <c r="A20" s="213" t="s">
        <v>6</v>
      </c>
      <c r="B20" s="213"/>
      <c r="C20" s="213"/>
      <c r="E20" s="139"/>
      <c r="H20" s="213" t="s">
        <v>7</v>
      </c>
      <c r="I20" s="232"/>
      <c r="J20" s="139"/>
    </row>
    <row r="21" spans="1:15" ht="8.25" customHeight="1">
      <c r="A21" s="1"/>
      <c r="B21" s="1"/>
      <c r="C21" s="1"/>
      <c r="D21" s="1"/>
      <c r="E21" s="2"/>
      <c r="F21" s="2"/>
      <c r="G21" s="2"/>
    </row>
    <row r="22" spans="1:15" ht="32.25" customHeight="1">
      <c r="A22" s="214" t="s">
        <v>8</v>
      </c>
      <c r="B22" s="214"/>
      <c r="C22" s="214"/>
      <c r="D22" s="219"/>
      <c r="E22" s="220"/>
      <c r="F22" s="20" t="s">
        <v>9</v>
      </c>
      <c r="G22" s="20"/>
      <c r="H22" s="20"/>
    </row>
    <row r="23" spans="1:15" ht="26.25" customHeight="1">
      <c r="A23" s="9"/>
      <c r="B23" s="9"/>
      <c r="C23" s="9"/>
      <c r="D23" s="221" t="s">
        <v>10</v>
      </c>
      <c r="E23" s="221"/>
      <c r="F23" s="222"/>
      <c r="G23" s="222"/>
      <c r="H23" s="222"/>
      <c r="I23" s="222"/>
      <c r="J23" s="222"/>
    </row>
    <row r="24" spans="1:15" ht="26.25" customHeight="1">
      <c r="A24" s="215"/>
      <c r="B24" s="216"/>
      <c r="C24" s="216"/>
      <c r="D24" s="216"/>
      <c r="E24" s="216"/>
      <c r="F24" s="216"/>
      <c r="G24" s="216"/>
      <c r="H24" s="216"/>
      <c r="I24" s="216"/>
      <c r="J24" s="217"/>
    </row>
    <row r="25" spans="1:15" ht="12.75" customHeight="1">
      <c r="A25" s="218" t="s">
        <v>11</v>
      </c>
      <c r="B25" s="218"/>
      <c r="C25" s="218"/>
      <c r="D25" s="218"/>
      <c r="E25" s="218"/>
      <c r="F25" s="218"/>
      <c r="G25" s="218"/>
      <c r="H25" s="218"/>
      <c r="I25" s="218"/>
      <c r="J25" s="218"/>
    </row>
    <row r="26" spans="1:15">
      <c r="A26" s="9"/>
      <c r="B26" s="9"/>
      <c r="C26" s="9"/>
      <c r="D26" s="9"/>
      <c r="E26" s="2"/>
      <c r="F26" s="1"/>
      <c r="G26" s="2"/>
      <c r="H26" s="8"/>
      <c r="I26" s="8"/>
      <c r="J26" s="8"/>
    </row>
    <row r="27" spans="1:15" ht="25.5" customHeight="1">
      <c r="A27" s="233" t="s">
        <v>12</v>
      </c>
      <c r="B27" s="233"/>
      <c r="C27" s="233"/>
      <c r="D27" s="233"/>
      <c r="E27" s="233"/>
      <c r="F27" s="233"/>
      <c r="G27" s="233"/>
      <c r="H27" s="234"/>
      <c r="I27" s="177"/>
      <c r="J27" s="178"/>
      <c r="O27" s="4"/>
    </row>
    <row r="28" spans="1:15">
      <c r="A28" s="38"/>
      <c r="B28" s="38"/>
      <c r="C28" s="38"/>
      <c r="D28" s="38"/>
      <c r="E28" s="38"/>
      <c r="F28" s="38"/>
      <c r="G28" s="38"/>
      <c r="H28" s="37"/>
      <c r="I28" s="37"/>
      <c r="J28" s="37"/>
    </row>
    <row r="29" spans="1:15" ht="40.5" customHeight="1">
      <c r="A29" s="190" t="s">
        <v>13</v>
      </c>
      <c r="B29" s="190"/>
      <c r="C29" s="191" t="str">
        <f>IFERROR(VLOOKUP(I27,darba!B10:C13,2),"")</f>
        <v/>
      </c>
      <c r="D29" s="192"/>
      <c r="E29" s="192"/>
      <c r="F29" s="192"/>
      <c r="G29" s="192"/>
      <c r="H29" s="192"/>
      <c r="I29" s="192"/>
      <c r="J29" s="193"/>
      <c r="K29" s="172"/>
      <c r="O29" s="4"/>
    </row>
    <row r="30" spans="1:15" ht="12" customHeight="1">
      <c r="A30" s="5"/>
      <c r="B30" s="5"/>
      <c r="C30" s="5"/>
      <c r="D30" s="5"/>
      <c r="E30" s="5"/>
      <c r="F30" s="5"/>
      <c r="G30" s="5"/>
      <c r="I30" s="4"/>
      <c r="J30" s="4"/>
      <c r="K30" s="4"/>
      <c r="L30" s="4"/>
      <c r="M30" s="4"/>
      <c r="N30" s="4"/>
      <c r="O30" s="4"/>
    </row>
    <row r="31" spans="1:15" ht="15.75" customHeight="1">
      <c r="A31" s="208" t="s">
        <v>14</v>
      </c>
      <c r="B31" s="208"/>
      <c r="C31" s="208"/>
      <c r="D31" s="208"/>
      <c r="E31" s="208"/>
      <c r="F31" s="208"/>
      <c r="G31" s="208"/>
      <c r="H31" s="208"/>
      <c r="I31" s="19"/>
      <c r="J31" s="140"/>
    </row>
    <row r="32" spans="1:15" ht="10.5" customHeight="1">
      <c r="A32" s="13"/>
      <c r="B32" s="13"/>
      <c r="C32" s="13"/>
      <c r="D32" s="13"/>
      <c r="E32" s="13"/>
      <c r="F32" s="13"/>
      <c r="G32" s="13"/>
    </row>
    <row r="33" spans="1:15" ht="17.25" customHeight="1">
      <c r="A33" s="209" t="s">
        <v>15</v>
      </c>
      <c r="B33" s="209"/>
      <c r="C33" s="209"/>
      <c r="D33" s="209"/>
      <c r="E33" s="209"/>
      <c r="F33" s="209"/>
      <c r="G33" s="209"/>
      <c r="H33" s="18"/>
      <c r="I33" s="18"/>
      <c r="J33" s="18"/>
    </row>
    <row r="34" spans="1:15" ht="12" customHeight="1">
      <c r="B34" s="15"/>
      <c r="C34" s="16" t="s">
        <v>16</v>
      </c>
      <c r="D34" s="17" t="s">
        <v>17</v>
      </c>
      <c r="E34" s="195" t="s">
        <v>18</v>
      </c>
      <c r="F34" s="195"/>
      <c r="G34" s="195"/>
      <c r="H34" s="195"/>
      <c r="I34" s="195"/>
      <c r="J34" s="195"/>
      <c r="K34" s="7"/>
      <c r="O34" s="4"/>
    </row>
    <row r="35" spans="1:15" ht="15.75">
      <c r="A35" s="196"/>
      <c r="B35" s="197"/>
      <c r="C35" s="198"/>
      <c r="D35" s="103" t="s">
        <v>19</v>
      </c>
      <c r="E35" s="199" t="s">
        <v>20</v>
      </c>
      <c r="F35" s="200"/>
      <c r="G35" s="200"/>
      <c r="H35" s="200"/>
      <c r="I35" s="200"/>
      <c r="J35" s="201"/>
    </row>
    <row r="36" spans="1:15" ht="15.75">
      <c r="A36" s="202" t="s">
        <v>21</v>
      </c>
      <c r="B36" s="203"/>
      <c r="C36" s="204"/>
      <c r="D36" s="104"/>
      <c r="E36" s="205"/>
      <c r="F36" s="206"/>
      <c r="G36" s="206"/>
      <c r="H36" s="206"/>
      <c r="I36" s="206"/>
      <c r="J36" s="207"/>
      <c r="K36" s="1"/>
      <c r="L36" s="1"/>
      <c r="M36" s="1"/>
      <c r="N36" s="1"/>
      <c r="O36" s="1"/>
    </row>
    <row r="37" spans="1:15" ht="12" customHeight="1">
      <c r="A37" s="105"/>
      <c r="B37" s="105"/>
      <c r="C37" s="105"/>
      <c r="D37" s="135"/>
      <c r="E37" s="136"/>
      <c r="F37" s="136"/>
      <c r="G37" s="136"/>
      <c r="H37" s="136"/>
      <c r="I37" s="136"/>
      <c r="J37" s="136"/>
      <c r="K37" s="8"/>
      <c r="L37" s="8"/>
      <c r="M37" s="8"/>
      <c r="N37" s="8"/>
      <c r="O37" s="1"/>
    </row>
    <row r="38" spans="1:15" ht="20.25" customHeight="1">
      <c r="A38" s="194" t="s">
        <v>22</v>
      </c>
      <c r="B38" s="194"/>
      <c r="C38" s="194"/>
      <c r="D38" s="194"/>
      <c r="E38" s="194"/>
      <c r="F38" s="194"/>
      <c r="G38" s="106"/>
      <c r="H38" s="106"/>
      <c r="I38" s="106"/>
      <c r="J38" s="106"/>
      <c r="K38" s="1"/>
      <c r="L38" s="1"/>
      <c r="M38" s="1"/>
      <c r="N38" s="1"/>
      <c r="O38" s="1"/>
    </row>
    <row r="39" spans="1:15" ht="20.25" customHeight="1">
      <c r="A39" s="179" t="s">
        <v>3</v>
      </c>
      <c r="B39" s="179"/>
      <c r="C39" s="179"/>
      <c r="D39" s="107"/>
      <c r="E39" s="182" t="str">
        <f>IF(Pieteikums!E14="","",Pieteikums!E14)</f>
        <v/>
      </c>
      <c r="F39" s="183"/>
      <c r="G39" s="183"/>
      <c r="H39" s="183"/>
      <c r="I39" s="183"/>
      <c r="J39" s="184"/>
      <c r="K39" s="1"/>
      <c r="L39" s="1"/>
      <c r="M39" s="1"/>
      <c r="N39" s="1"/>
      <c r="O39" s="1"/>
    </row>
    <row r="40" spans="1:15" ht="12.75" customHeight="1">
      <c r="A40" s="167"/>
      <c r="B40" s="167"/>
      <c r="C40" s="167"/>
      <c r="D40" s="107"/>
      <c r="E40" s="167"/>
      <c r="F40" s="167"/>
      <c r="G40" s="118"/>
      <c r="H40" s="118"/>
      <c r="I40" s="118"/>
      <c r="J40" s="118"/>
      <c r="K40" s="1"/>
      <c r="L40" s="1"/>
      <c r="M40" s="1"/>
      <c r="N40" s="1"/>
      <c r="O40" s="1"/>
    </row>
    <row r="41" spans="1:15">
      <c r="A41" s="117" t="s">
        <v>4</v>
      </c>
      <c r="B41" s="117"/>
      <c r="C41" s="118"/>
      <c r="D41" s="106"/>
      <c r="E41" s="182" t="str">
        <f>IF(E16="","",E16)</f>
        <v/>
      </c>
      <c r="F41" s="183"/>
      <c r="G41" s="183"/>
      <c r="H41" s="183"/>
      <c r="I41" s="183"/>
      <c r="J41" s="184"/>
      <c r="K41" s="1"/>
      <c r="L41" s="1"/>
      <c r="M41" s="1"/>
      <c r="N41" s="1"/>
      <c r="O41" s="1"/>
    </row>
    <row r="42" spans="1:15" ht="8.25" customHeight="1">
      <c r="A42" s="117"/>
      <c r="B42" s="117"/>
      <c r="C42" s="118"/>
      <c r="D42" s="106"/>
      <c r="E42" s="119"/>
      <c r="F42" s="119"/>
      <c r="G42" s="119"/>
      <c r="H42" s="119"/>
      <c r="I42" s="119"/>
      <c r="J42" s="119"/>
      <c r="K42" s="1"/>
      <c r="L42" s="1"/>
      <c r="M42" s="1"/>
      <c r="N42" s="1"/>
      <c r="O42" s="1"/>
    </row>
    <row r="43" spans="1:15">
      <c r="A43" s="179" t="s">
        <v>23</v>
      </c>
      <c r="B43" s="179"/>
      <c r="C43" s="179"/>
      <c r="D43" s="106"/>
      <c r="E43" s="185"/>
      <c r="F43" s="186"/>
      <c r="G43" s="186"/>
      <c r="H43" s="186"/>
      <c r="I43" s="186"/>
      <c r="J43" s="187"/>
      <c r="K43" s="1"/>
      <c r="L43" s="1"/>
      <c r="M43" s="1"/>
      <c r="N43" s="1"/>
      <c r="O43" s="1"/>
    </row>
    <row r="44" spans="1:15">
      <c r="A44" s="167"/>
      <c r="B44" s="167"/>
      <c r="C44" s="167"/>
      <c r="D44" s="106"/>
      <c r="E44" s="119"/>
      <c r="F44" s="119"/>
      <c r="G44" s="119"/>
      <c r="H44" s="119"/>
      <c r="I44" s="119"/>
      <c r="J44" s="119"/>
      <c r="K44" s="1"/>
      <c r="L44" s="1"/>
      <c r="M44" s="1"/>
      <c r="N44" s="1"/>
      <c r="O44" s="1"/>
    </row>
    <row r="45" spans="1:15">
      <c r="A45" s="179" t="s">
        <v>24</v>
      </c>
      <c r="B45" s="179"/>
      <c r="C45" s="179"/>
      <c r="D45" s="106"/>
      <c r="E45" s="188"/>
      <c r="F45" s="186"/>
      <c r="G45" s="186"/>
      <c r="H45" s="186"/>
      <c r="I45" s="186"/>
      <c r="J45" s="187"/>
      <c r="K45" s="1"/>
      <c r="L45" s="1"/>
      <c r="M45" s="1"/>
      <c r="N45" s="1"/>
      <c r="O45" s="1"/>
    </row>
    <row r="46" spans="1:15">
      <c r="A46" s="117"/>
      <c r="B46" s="117"/>
      <c r="C46" s="118"/>
      <c r="D46" s="106"/>
      <c r="E46" s="118"/>
      <c r="F46" s="118"/>
      <c r="G46" s="118"/>
      <c r="H46" s="118"/>
      <c r="I46" s="118"/>
      <c r="J46" s="118"/>
      <c r="K46" s="1"/>
      <c r="L46" s="1"/>
      <c r="M46" s="1"/>
      <c r="N46" s="1"/>
      <c r="O46" s="1"/>
    </row>
    <row r="47" spans="1:15" ht="12.75" customHeight="1">
      <c r="A47" s="117" t="s">
        <v>25</v>
      </c>
      <c r="B47" s="117"/>
      <c r="C47" s="118"/>
      <c r="D47" s="106"/>
      <c r="E47" s="185"/>
      <c r="F47" s="186"/>
      <c r="G47" s="186"/>
      <c r="H47" s="186"/>
      <c r="I47" s="186"/>
      <c r="J47" s="187"/>
      <c r="K47" s="1"/>
      <c r="L47" s="1"/>
      <c r="M47" s="1"/>
      <c r="N47" s="1"/>
      <c r="O47" s="1"/>
    </row>
    <row r="48" spans="1:15">
      <c r="A48" s="117"/>
      <c r="B48" s="117"/>
      <c r="C48" s="118"/>
      <c r="D48" s="106"/>
      <c r="E48" s="118"/>
      <c r="F48" s="118"/>
      <c r="G48" s="118"/>
      <c r="H48" s="118"/>
      <c r="I48" s="118"/>
      <c r="J48" s="118"/>
      <c r="K48" s="1"/>
      <c r="L48" s="1"/>
      <c r="M48" s="1"/>
      <c r="N48" s="1"/>
      <c r="O48" s="1"/>
    </row>
    <row r="49" spans="1:15">
      <c r="A49" s="117" t="s">
        <v>26</v>
      </c>
      <c r="B49" s="117"/>
      <c r="C49" s="118"/>
      <c r="D49" s="106"/>
      <c r="E49" s="185"/>
      <c r="F49" s="186"/>
      <c r="G49" s="186"/>
      <c r="H49" s="186"/>
      <c r="I49" s="186"/>
      <c r="J49" s="187"/>
      <c r="K49" s="8"/>
      <c r="L49" s="8"/>
      <c r="M49" s="8"/>
      <c r="N49" s="8"/>
      <c r="O49" s="1"/>
    </row>
    <row r="50" spans="1:15">
      <c r="A50" s="117"/>
      <c r="B50" s="117"/>
      <c r="C50" s="118"/>
      <c r="D50" s="106"/>
      <c r="E50" s="118"/>
      <c r="F50" s="118"/>
      <c r="G50" s="118"/>
      <c r="H50" s="118"/>
      <c r="I50" s="118"/>
      <c r="J50" s="118"/>
      <c r="K50" s="1"/>
      <c r="L50" s="1"/>
      <c r="M50" s="1"/>
      <c r="N50" s="1"/>
      <c r="O50" s="1"/>
    </row>
    <row r="51" spans="1:15">
      <c r="A51" s="117" t="s">
        <v>27</v>
      </c>
      <c r="B51" s="117"/>
      <c r="C51" s="118"/>
      <c r="D51" s="106"/>
      <c r="E51" s="185"/>
      <c r="F51" s="186"/>
      <c r="G51" s="186"/>
      <c r="H51" s="187"/>
      <c r="I51" s="120"/>
      <c r="J51" s="120"/>
      <c r="K51" s="8"/>
      <c r="L51" s="8"/>
      <c r="M51" s="8"/>
      <c r="N51" s="8"/>
      <c r="O51" s="1"/>
    </row>
    <row r="52" spans="1:15">
      <c r="A52" s="108"/>
      <c r="B52" s="108"/>
      <c r="C52" s="106"/>
      <c r="D52" s="106"/>
      <c r="E52" s="12"/>
      <c r="F52" s="12"/>
      <c r="G52" s="12"/>
      <c r="H52" s="12"/>
      <c r="I52" s="101"/>
      <c r="J52" s="101"/>
      <c r="K52" s="8"/>
      <c r="L52" s="8"/>
      <c r="M52" s="8"/>
      <c r="N52" s="8"/>
      <c r="O52" s="1"/>
    </row>
    <row r="53" spans="1:15">
      <c r="A53" s="235" t="s">
        <v>28</v>
      </c>
      <c r="B53" s="235"/>
      <c r="C53" s="235"/>
      <c r="D53" s="235"/>
      <c r="E53" s="235"/>
      <c r="F53" s="235"/>
      <c r="G53" s="235"/>
      <c r="H53" s="235"/>
      <c r="I53" s="235"/>
      <c r="J53" s="112"/>
      <c r="K53" s="113"/>
      <c r="L53" s="8"/>
      <c r="M53" s="8"/>
      <c r="N53" s="8"/>
      <c r="O53" s="1"/>
    </row>
    <row r="54" spans="1:15">
      <c r="A54" s="121" t="s">
        <v>29</v>
      </c>
      <c r="B54" s="189" t="s">
        <v>30</v>
      </c>
      <c r="C54" s="189"/>
      <c r="D54" s="189"/>
      <c r="E54" s="189"/>
      <c r="F54" s="189"/>
      <c r="G54" s="189"/>
      <c r="H54" s="189"/>
      <c r="I54" s="189"/>
      <c r="J54" s="189"/>
      <c r="K54" s="113"/>
      <c r="L54" s="8"/>
      <c r="M54" s="8"/>
      <c r="N54" s="8"/>
      <c r="O54" s="1"/>
    </row>
    <row r="55" spans="1:15">
      <c r="A55" s="152" t="s">
        <v>29</v>
      </c>
      <c r="B55" s="154" t="s">
        <v>31</v>
      </c>
      <c r="C55" s="153"/>
      <c r="D55" s="153"/>
      <c r="E55" s="153"/>
      <c r="F55" s="165"/>
      <c r="G55" s="165"/>
      <c r="H55" s="165"/>
      <c r="I55" s="165"/>
      <c r="J55" s="165"/>
      <c r="K55" s="113"/>
      <c r="L55" s="8"/>
      <c r="M55" s="8"/>
      <c r="N55" s="8"/>
      <c r="O55" s="1"/>
    </row>
    <row r="56" spans="1:15">
      <c r="A56" s="121" t="s">
        <v>29</v>
      </c>
      <c r="B56" s="189" t="s">
        <v>32</v>
      </c>
      <c r="C56" s="189"/>
      <c r="D56" s="189"/>
      <c r="E56" s="189"/>
      <c r="F56" s="189"/>
      <c r="G56" s="189"/>
      <c r="H56" s="189"/>
      <c r="I56" s="189"/>
      <c r="J56" s="189"/>
      <c r="K56" s="113"/>
      <c r="L56" s="8"/>
      <c r="M56" s="8"/>
      <c r="N56" s="8"/>
      <c r="O56" s="1"/>
    </row>
    <row r="57" spans="1:15">
      <c r="A57" s="121" t="s">
        <v>29</v>
      </c>
      <c r="B57" s="189" t="s">
        <v>33</v>
      </c>
      <c r="C57" s="189"/>
      <c r="D57" s="189"/>
      <c r="E57" s="189"/>
      <c r="F57" s="189"/>
      <c r="G57" s="189"/>
      <c r="H57" s="189"/>
      <c r="I57" s="189"/>
      <c r="J57" s="189"/>
      <c r="K57" s="113"/>
      <c r="L57" s="8"/>
      <c r="M57" s="8"/>
      <c r="N57" s="8"/>
      <c r="O57" s="1"/>
    </row>
    <row r="58" spans="1:15">
      <c r="A58" s="121" t="s">
        <v>29</v>
      </c>
      <c r="B58" s="189" t="s">
        <v>34</v>
      </c>
      <c r="C58" s="189"/>
      <c r="D58" s="189"/>
      <c r="E58" s="189"/>
      <c r="F58" s="189"/>
      <c r="G58" s="189"/>
      <c r="H58" s="189"/>
      <c r="I58" s="189"/>
      <c r="J58" s="189"/>
      <c r="K58" s="113"/>
      <c r="L58" s="8"/>
      <c r="M58" s="8"/>
      <c r="N58" s="8"/>
      <c r="O58" s="1"/>
    </row>
    <row r="59" spans="1:15">
      <c r="A59" s="121" t="s">
        <v>29</v>
      </c>
      <c r="B59" s="189" t="s">
        <v>35</v>
      </c>
      <c r="C59" s="189"/>
      <c r="D59" s="189"/>
      <c r="E59" s="189"/>
      <c r="F59" s="189"/>
      <c r="G59" s="189"/>
      <c r="H59" s="189"/>
      <c r="I59" s="189"/>
      <c r="J59" s="189"/>
      <c r="K59" s="113"/>
      <c r="L59" s="8"/>
      <c r="M59" s="8"/>
      <c r="N59" s="8"/>
      <c r="O59" s="1"/>
    </row>
    <row r="60" spans="1:15" ht="27.75" customHeight="1">
      <c r="A60" s="121" t="s">
        <v>29</v>
      </c>
      <c r="B60" s="236" t="s">
        <v>111</v>
      </c>
      <c r="C60" s="236"/>
      <c r="D60" s="236"/>
      <c r="E60" s="236"/>
      <c r="F60" s="236"/>
      <c r="G60" s="236"/>
      <c r="H60" s="236"/>
      <c r="I60" s="236"/>
      <c r="J60" s="236"/>
      <c r="K60" s="113"/>
      <c r="L60" s="8"/>
      <c r="M60" s="8"/>
      <c r="N60" s="8"/>
      <c r="O60" s="1"/>
    </row>
    <row r="61" spans="1:15">
      <c r="A61" s="173" t="s">
        <v>29</v>
      </c>
      <c r="B61" s="240" t="s">
        <v>101</v>
      </c>
      <c r="C61" s="241"/>
      <c r="D61" s="241"/>
      <c r="E61" s="241"/>
      <c r="F61" s="241"/>
      <c r="G61" s="241"/>
      <c r="H61" s="241"/>
      <c r="I61" s="241"/>
      <c r="J61" s="241"/>
      <c r="K61" s="113"/>
      <c r="L61" s="8"/>
      <c r="M61" s="8"/>
      <c r="N61" s="8"/>
      <c r="O61" s="1"/>
    </row>
    <row r="62" spans="1:15">
      <c r="A62" s="121"/>
      <c r="B62" s="116"/>
      <c r="C62" s="114"/>
      <c r="D62" s="114"/>
      <c r="E62" s="115"/>
      <c r="F62" s="115"/>
      <c r="G62" s="115"/>
      <c r="H62" s="115"/>
      <c r="I62" s="112"/>
      <c r="J62" s="112"/>
      <c r="K62" s="113"/>
      <c r="L62" s="8"/>
      <c r="M62" s="8"/>
      <c r="N62" s="8"/>
      <c r="O62" s="1"/>
    </row>
    <row r="63" spans="1:15">
      <c r="A63" s="237" t="s">
        <v>36</v>
      </c>
      <c r="B63" s="237"/>
      <c r="C63" s="237"/>
      <c r="D63" s="237"/>
      <c r="E63" s="237"/>
      <c r="F63" s="237"/>
      <c r="G63" s="237"/>
      <c r="H63" s="237"/>
      <c r="I63" s="237"/>
      <c r="J63" s="237"/>
      <c r="K63" s="113"/>
      <c r="L63" s="8"/>
      <c r="M63" s="8"/>
      <c r="N63" s="8"/>
      <c r="O63" s="1"/>
    </row>
    <row r="64" spans="1:15">
      <c r="A64" s="122" t="s">
        <v>29</v>
      </c>
      <c r="B64" s="238" t="s">
        <v>102</v>
      </c>
      <c r="C64" s="239"/>
      <c r="D64" s="239"/>
      <c r="E64" s="239"/>
      <c r="F64" s="239"/>
      <c r="G64" s="239"/>
      <c r="H64" s="239"/>
      <c r="I64" s="239"/>
      <c r="J64" s="239"/>
      <c r="K64" s="8"/>
      <c r="L64" s="8"/>
      <c r="M64" s="8"/>
      <c r="N64" s="8"/>
      <c r="O64" s="1"/>
    </row>
    <row r="65" spans="1:15">
      <c r="A65" s="122" t="s">
        <v>29</v>
      </c>
      <c r="B65" s="238" t="s">
        <v>37</v>
      </c>
      <c r="C65" s="238"/>
      <c r="D65" s="238"/>
      <c r="E65" s="238"/>
      <c r="F65" s="238"/>
      <c r="G65" s="238"/>
      <c r="H65" s="238"/>
      <c r="I65" s="238"/>
      <c r="J65" s="238"/>
      <c r="K65" s="8"/>
      <c r="L65" s="8"/>
      <c r="M65" s="8"/>
      <c r="N65" s="8"/>
      <c r="O65" s="1"/>
    </row>
    <row r="66" spans="1:15" ht="25.5" customHeight="1">
      <c r="A66" s="122" t="s">
        <v>29</v>
      </c>
      <c r="B66" s="210" t="s">
        <v>103</v>
      </c>
      <c r="C66" s="210"/>
      <c r="D66" s="210"/>
      <c r="E66" s="210"/>
      <c r="F66" s="210"/>
      <c r="G66" s="210"/>
      <c r="H66" s="210"/>
      <c r="I66" s="210"/>
      <c r="J66" s="210"/>
      <c r="K66" s="8"/>
      <c r="L66" s="8"/>
      <c r="M66" s="8"/>
      <c r="N66" s="8"/>
      <c r="O66" s="1"/>
    </row>
    <row r="67" spans="1:15" ht="17.25" customHeight="1">
      <c r="A67" s="122" t="s">
        <v>29</v>
      </c>
      <c r="B67" s="210" t="s">
        <v>98</v>
      </c>
      <c r="C67" s="210"/>
      <c r="D67" s="210"/>
      <c r="E67" s="210"/>
      <c r="F67" s="210"/>
      <c r="G67" s="210"/>
      <c r="H67" s="210"/>
      <c r="I67" s="210"/>
      <c r="J67" s="210"/>
      <c r="K67" s="8"/>
      <c r="L67" s="8"/>
      <c r="M67" s="8"/>
      <c r="N67" s="8"/>
      <c r="O67" s="1"/>
    </row>
    <row r="68" spans="1:15" ht="29.25" customHeight="1">
      <c r="A68" s="123" t="s">
        <v>29</v>
      </c>
      <c r="B68" s="210" t="s">
        <v>38</v>
      </c>
      <c r="C68" s="210"/>
      <c r="D68" s="210"/>
      <c r="E68" s="210"/>
      <c r="F68" s="210"/>
      <c r="G68" s="210"/>
      <c r="H68" s="210"/>
      <c r="I68" s="210"/>
      <c r="J68" s="210"/>
      <c r="K68" s="8"/>
      <c r="L68" s="8"/>
      <c r="M68" s="8"/>
      <c r="N68" s="8"/>
      <c r="O68" s="1"/>
    </row>
    <row r="69" spans="1:15" ht="41.25" customHeight="1">
      <c r="A69" s="123" t="s">
        <v>29</v>
      </c>
      <c r="B69" s="210" t="s">
        <v>112</v>
      </c>
      <c r="C69" s="210"/>
      <c r="D69" s="210"/>
      <c r="E69" s="210"/>
      <c r="F69" s="210"/>
      <c r="G69" s="210"/>
      <c r="H69" s="210"/>
      <c r="I69" s="210"/>
      <c r="J69" s="210"/>
      <c r="K69" s="8"/>
      <c r="L69" s="8"/>
      <c r="M69" s="8"/>
      <c r="N69" s="8"/>
      <c r="O69" s="1"/>
    </row>
    <row r="70" spans="1:15" ht="27.75" customHeight="1">
      <c r="A70" s="160" t="s">
        <v>29</v>
      </c>
      <c r="B70" s="180" t="s">
        <v>113</v>
      </c>
      <c r="C70" s="180"/>
      <c r="D70" s="180"/>
      <c r="E70" s="180"/>
      <c r="F70" s="180"/>
      <c r="G70" s="180"/>
      <c r="H70" s="180"/>
      <c r="I70" s="180"/>
      <c r="J70" s="180"/>
      <c r="K70" s="8"/>
      <c r="L70" s="8"/>
      <c r="M70" s="8"/>
      <c r="N70" s="8"/>
      <c r="O70" s="1"/>
    </row>
    <row r="71" spans="1:15">
      <c r="A71" s="181" t="s">
        <v>114</v>
      </c>
      <c r="B71" s="181"/>
      <c r="C71" s="181"/>
      <c r="D71" s="181"/>
      <c r="E71" s="181"/>
      <c r="F71" s="181"/>
      <c r="G71" s="181"/>
      <c r="H71" s="181"/>
      <c r="I71" s="181"/>
      <c r="J71" s="181"/>
      <c r="K71" s="8"/>
      <c r="L71" s="8"/>
      <c r="M71" s="8"/>
      <c r="N71" s="8"/>
      <c r="O71" s="1"/>
    </row>
    <row r="72" spans="1:15" ht="29.25" customHeight="1">
      <c r="A72" s="122" t="s">
        <v>29</v>
      </c>
      <c r="B72" s="176" t="s">
        <v>115</v>
      </c>
      <c r="C72" s="176"/>
      <c r="D72" s="176"/>
      <c r="E72" s="176"/>
      <c r="F72" s="176"/>
      <c r="G72" s="176"/>
      <c r="H72" s="176"/>
      <c r="I72" s="176"/>
      <c r="J72" s="176"/>
      <c r="K72" s="8"/>
      <c r="L72" s="8"/>
      <c r="M72" s="8"/>
      <c r="N72" s="8"/>
      <c r="O72" s="1"/>
    </row>
    <row r="73" spans="1:15" ht="36.75" customHeight="1">
      <c r="A73" s="122" t="s">
        <v>29</v>
      </c>
      <c r="B73" s="176" t="s">
        <v>116</v>
      </c>
      <c r="C73" s="176"/>
      <c r="D73" s="176"/>
      <c r="E73" s="176"/>
      <c r="F73" s="176"/>
      <c r="G73" s="176"/>
      <c r="H73" s="176"/>
      <c r="I73" s="176"/>
      <c r="J73" s="176"/>
      <c r="K73" s="8"/>
      <c r="L73" s="8"/>
      <c r="M73" s="8"/>
      <c r="N73" s="8"/>
      <c r="O73" s="1"/>
    </row>
    <row r="74" spans="1:15">
      <c r="O74" s="2"/>
    </row>
    <row r="75" spans="1:15">
      <c r="A75" s="6" t="s">
        <v>39</v>
      </c>
    </row>
    <row r="77" spans="1:15" ht="15.75">
      <c r="A77" s="244" t="s">
        <v>40</v>
      </c>
      <c r="B77" s="244"/>
      <c r="C77" s="100"/>
      <c r="D77" s="100"/>
      <c r="E77" s="247"/>
      <c r="F77" s="248"/>
      <c r="G77" s="248"/>
      <c r="H77" s="248"/>
      <c r="I77" s="248"/>
      <c r="J77" s="249"/>
    </row>
    <row r="78" spans="1:15" ht="8.25" customHeight="1">
      <c r="A78" s="164"/>
      <c r="B78" s="164"/>
      <c r="C78" s="100"/>
      <c r="D78" s="100"/>
      <c r="E78" s="100"/>
      <c r="F78" s="37"/>
      <c r="G78" s="37"/>
      <c r="H78" s="37"/>
      <c r="I78" s="37"/>
      <c r="J78" s="37"/>
    </row>
    <row r="79" spans="1:15" ht="15.75">
      <c r="A79" s="244" t="s">
        <v>41</v>
      </c>
      <c r="B79" s="244"/>
      <c r="C79" s="10"/>
      <c r="D79" s="10"/>
      <c r="E79" s="229"/>
      <c r="F79" s="230"/>
      <c r="G79" s="230"/>
      <c r="H79" s="230"/>
      <c r="I79" s="230"/>
      <c r="J79" s="231"/>
    </row>
    <row r="80" spans="1:15" ht="10.5" customHeight="1">
      <c r="A80" s="164"/>
      <c r="B80" s="164"/>
      <c r="C80" s="10"/>
      <c r="D80" s="10"/>
      <c r="E80" s="101"/>
      <c r="F80" s="101"/>
      <c r="G80" s="101"/>
      <c r="H80" s="101"/>
      <c r="I80" s="101"/>
      <c r="J80" s="101"/>
    </row>
    <row r="81" spans="1:10" ht="15.75" customHeight="1">
      <c r="A81" s="244" t="s">
        <v>42</v>
      </c>
      <c r="B81" s="244"/>
      <c r="C81" s="244"/>
      <c r="D81" s="10"/>
      <c r="E81" s="141"/>
    </row>
    <row r="82" spans="1:10" s="127" customFormat="1" ht="15" customHeight="1">
      <c r="A82" s="164"/>
      <c r="B82" s="164"/>
      <c r="C82" s="164"/>
      <c r="D82" s="124"/>
      <c r="E82" s="125" t="s">
        <v>43</v>
      </c>
      <c r="F82" s="126"/>
      <c r="G82" s="126"/>
      <c r="H82" s="126"/>
      <c r="I82" s="126"/>
      <c r="J82" s="126"/>
    </row>
    <row r="83" spans="1:10" ht="31.5" customHeight="1">
      <c r="A83" s="244" t="s">
        <v>44</v>
      </c>
      <c r="B83" s="244"/>
      <c r="C83" s="10"/>
      <c r="D83" s="10"/>
      <c r="E83" s="252"/>
      <c r="F83" s="253"/>
      <c r="G83" s="253"/>
      <c r="H83" s="253"/>
      <c r="I83" s="253"/>
      <c r="J83" s="254"/>
    </row>
    <row r="84" spans="1:10" ht="15.75">
      <c r="A84" s="102" t="s">
        <v>45</v>
      </c>
      <c r="B84" s="100"/>
      <c r="C84" s="100"/>
      <c r="D84" s="100"/>
      <c r="E84" s="100"/>
      <c r="F84" s="37"/>
      <c r="G84" s="37"/>
      <c r="H84" s="37"/>
      <c r="I84" s="37"/>
      <c r="J84" s="37"/>
    </row>
    <row r="85" spans="1:10">
      <c r="A85" s="37"/>
      <c r="B85" s="37"/>
      <c r="C85" s="37"/>
      <c r="D85" s="37"/>
      <c r="E85" s="37"/>
      <c r="F85" s="37"/>
      <c r="G85" s="37"/>
      <c r="H85" s="37"/>
      <c r="I85" s="37"/>
      <c r="J85" s="37"/>
    </row>
    <row r="86" spans="1:10">
      <c r="A86" s="247"/>
      <c r="B86" s="248"/>
      <c r="C86" s="248"/>
      <c r="D86" s="249"/>
      <c r="E86" s="37"/>
      <c r="F86" s="245"/>
      <c r="G86" s="246"/>
      <c r="H86" s="37"/>
      <c r="I86" s="250"/>
      <c r="J86" s="251"/>
    </row>
    <row r="87" spans="1:10">
      <c r="A87" s="243" t="s">
        <v>46</v>
      </c>
      <c r="B87" s="243"/>
      <c r="C87" s="243"/>
      <c r="D87" s="243"/>
      <c r="E87" s="37"/>
      <c r="F87" s="243" t="s">
        <v>47</v>
      </c>
      <c r="G87" s="243"/>
      <c r="H87" s="37"/>
      <c r="I87" s="243" t="s">
        <v>48</v>
      </c>
      <c r="J87" s="243"/>
    </row>
    <row r="88" spans="1:10">
      <c r="A88" s="37"/>
      <c r="B88" s="37"/>
      <c r="C88" s="37"/>
      <c r="D88" s="37"/>
      <c r="E88" s="37"/>
      <c r="F88" s="37"/>
      <c r="G88" s="37"/>
      <c r="H88" s="37"/>
      <c r="I88" s="37"/>
      <c r="J88" s="37"/>
    </row>
    <row r="90" spans="1:10">
      <c r="A90" s="281" t="s">
        <v>117</v>
      </c>
      <c r="B90" s="276"/>
      <c r="C90" s="276"/>
    </row>
    <row r="91" spans="1:10">
      <c r="A91" s="277" t="s">
        <v>118</v>
      </c>
      <c r="B91" s="278">
        <v>45310</v>
      </c>
      <c r="C91" s="279"/>
    </row>
    <row r="92" spans="1:10">
      <c r="A92" s="279"/>
      <c r="B92" s="280"/>
      <c r="C92" s="279"/>
    </row>
    <row r="93" spans="1:10">
      <c r="A93" s="279"/>
      <c r="B93" s="280"/>
      <c r="C93" s="279"/>
    </row>
    <row r="94" spans="1:10" ht="12" customHeight="1">
      <c r="A94" s="279"/>
      <c r="B94" s="280"/>
      <c r="C94" s="279"/>
    </row>
    <row r="95" spans="1:10">
      <c r="A95" s="279"/>
      <c r="B95" s="280"/>
      <c r="C95" s="279"/>
    </row>
    <row r="96" spans="1:10">
      <c r="A96" s="279"/>
      <c r="B96" s="280"/>
      <c r="C96" s="279"/>
    </row>
    <row r="100" spans="1:20" ht="14.25" customHeight="1"/>
    <row r="101" spans="1:20">
      <c r="A101" s="162"/>
    </row>
    <row r="103" spans="1:20" s="1" customFormat="1"/>
    <row r="104" spans="1:20" s="1" customFormat="1"/>
    <row r="105" spans="1:20" s="1" customFormat="1"/>
    <row r="106" spans="1:20" s="1" customFormat="1"/>
    <row r="107" spans="1:20" s="1" customFormat="1"/>
    <row r="108" spans="1:20" s="11" customFormat="1" ht="14.25">
      <c r="C108" s="1"/>
      <c r="D108" s="1"/>
      <c r="E108" s="1"/>
      <c r="F108" s="1"/>
      <c r="G108" s="1"/>
      <c r="H108" s="1"/>
      <c r="I108" s="1"/>
      <c r="J108" s="1"/>
    </row>
    <row r="109" spans="1:20">
      <c r="A109" s="1"/>
      <c r="B109" s="1"/>
      <c r="C109" s="1"/>
      <c r="D109" s="1"/>
      <c r="E109" s="1"/>
      <c r="F109" s="1"/>
      <c r="G109" s="1"/>
      <c r="H109" s="1"/>
      <c r="I109" s="1"/>
      <c r="J109" s="1"/>
    </row>
    <row r="110" spans="1:20">
      <c r="A110" s="1"/>
      <c r="B110" s="1"/>
      <c r="C110" s="1"/>
      <c r="D110" s="1"/>
      <c r="E110" s="1"/>
      <c r="F110" s="1"/>
      <c r="G110" s="1"/>
      <c r="H110" s="1"/>
      <c r="I110" s="1"/>
      <c r="J110" s="1"/>
    </row>
    <row r="111" spans="1:20">
      <c r="A111" s="1"/>
      <c r="B111" s="1"/>
      <c r="C111" s="1"/>
      <c r="D111" s="1"/>
      <c r="E111" s="1"/>
      <c r="F111" s="1"/>
      <c r="G111" s="1"/>
      <c r="H111" s="1"/>
      <c r="I111" s="1"/>
      <c r="J111" s="1"/>
      <c r="P111" s="242"/>
      <c r="Q111" s="242"/>
      <c r="R111" s="242"/>
      <c r="S111" s="242"/>
      <c r="T111" s="242"/>
    </row>
    <row r="112" spans="1:20">
      <c r="A112" s="1"/>
      <c r="B112" s="1"/>
      <c r="C112" s="1"/>
      <c r="D112" s="1"/>
      <c r="E112" s="1"/>
      <c r="F112" s="1"/>
      <c r="G112" s="1"/>
      <c r="H112" s="1"/>
      <c r="I112" s="1"/>
      <c r="J112" s="1"/>
      <c r="P112" s="242"/>
      <c r="Q112" s="242"/>
      <c r="R112" s="242"/>
      <c r="S112" s="242"/>
      <c r="T112" s="242"/>
    </row>
    <row r="113" spans="1:10">
      <c r="A113" s="1"/>
      <c r="B113" s="1"/>
      <c r="C113" s="1"/>
      <c r="D113" s="1"/>
      <c r="E113" s="1"/>
      <c r="F113" s="1"/>
      <c r="G113" s="1"/>
      <c r="H113" s="1"/>
      <c r="I113" s="1"/>
      <c r="J113" s="1"/>
    </row>
    <row r="114" spans="1:10">
      <c r="A114" s="1"/>
      <c r="B114" s="1"/>
      <c r="C114" s="1"/>
      <c r="D114" s="1"/>
      <c r="E114" s="1"/>
      <c r="F114" s="1"/>
      <c r="G114" s="1"/>
      <c r="H114" s="1"/>
      <c r="I114" s="1"/>
      <c r="J114" s="1"/>
    </row>
  </sheetData>
  <sheetProtection sheet="1" formatColumns="0" formatRows="0"/>
  <mergeCells count="67">
    <mergeCell ref="B72:J72"/>
    <mergeCell ref="B61:J61"/>
    <mergeCell ref="P111:T112"/>
    <mergeCell ref="A87:D87"/>
    <mergeCell ref="F87:G87"/>
    <mergeCell ref="I87:J87"/>
    <mergeCell ref="A77:B77"/>
    <mergeCell ref="A79:B79"/>
    <mergeCell ref="A83:B83"/>
    <mergeCell ref="F86:G86"/>
    <mergeCell ref="A86:D86"/>
    <mergeCell ref="I86:J86"/>
    <mergeCell ref="E77:J77"/>
    <mergeCell ref="E79:J79"/>
    <mergeCell ref="A81:C81"/>
    <mergeCell ref="E83:J83"/>
    <mergeCell ref="A53:I53"/>
    <mergeCell ref="B60:J60"/>
    <mergeCell ref="B68:J68"/>
    <mergeCell ref="A63:J63"/>
    <mergeCell ref="B65:J65"/>
    <mergeCell ref="B67:J67"/>
    <mergeCell ref="B64:J64"/>
    <mergeCell ref="B66:J66"/>
    <mergeCell ref="B69:J69"/>
    <mergeCell ref="B56:J56"/>
    <mergeCell ref="B57:J57"/>
    <mergeCell ref="A11:J11"/>
    <mergeCell ref="A20:C20"/>
    <mergeCell ref="A22:C22"/>
    <mergeCell ref="A24:J24"/>
    <mergeCell ref="A25:J25"/>
    <mergeCell ref="D22:E22"/>
    <mergeCell ref="D23:E23"/>
    <mergeCell ref="F23:J23"/>
    <mergeCell ref="E14:J14"/>
    <mergeCell ref="E18:J18"/>
    <mergeCell ref="E16:J16"/>
    <mergeCell ref="H20:I20"/>
    <mergeCell ref="A27:H27"/>
    <mergeCell ref="A29:B29"/>
    <mergeCell ref="C29:J29"/>
    <mergeCell ref="E39:J39"/>
    <mergeCell ref="A38:F38"/>
    <mergeCell ref="E34:J34"/>
    <mergeCell ref="A35:C35"/>
    <mergeCell ref="E35:J35"/>
    <mergeCell ref="A36:C36"/>
    <mergeCell ref="E36:J36"/>
    <mergeCell ref="A31:H31"/>
    <mergeCell ref="A33:G33"/>
    <mergeCell ref="B73:J73"/>
    <mergeCell ref="I27:J27"/>
    <mergeCell ref="A39:C39"/>
    <mergeCell ref="B70:J70"/>
    <mergeCell ref="A71:J71"/>
    <mergeCell ref="E41:J41"/>
    <mergeCell ref="E43:J43"/>
    <mergeCell ref="E45:J45"/>
    <mergeCell ref="B54:J54"/>
    <mergeCell ref="A43:C43"/>
    <mergeCell ref="A45:C45"/>
    <mergeCell ref="E47:J47"/>
    <mergeCell ref="E51:H51"/>
    <mergeCell ref="B58:J58"/>
    <mergeCell ref="B59:J59"/>
    <mergeCell ref="E49:J49"/>
  </mergeCells>
  <phoneticPr fontId="40" type="noConversion"/>
  <dataValidations count="6">
    <dataValidation type="date" allowBlank="1" showInputMessage="1" showErrorMessage="1" promptTitle="Datuma formāts" prompt="dd.mm.gggg" sqref="E18:J18" xr:uid="{00000000-0002-0000-0000-000000000000}">
      <formula1>43191</formula1>
      <formula2>NOW()</formula2>
    </dataValidation>
    <dataValidation allowBlank="1" showInputMessage="1" showErrorMessage="1" promptTitle="Paskaidrojums" prompt="-Šajā dokumentā jāaizpilda tikai iekrāsotie lauki!_x000a_-Lūdzu, sāciet ar šo lapu!" sqref="E14:J14" xr:uid="{00000000-0002-0000-0000-000001000000}"/>
    <dataValidation type="whole" allowBlank="1" showInputMessage="1" showErrorMessage="1" errorTitle="Ceturkšņa kārtas skaitlis" error="Skaitlis jānorāda ar arābu ciparu 1, 2, 3 vai 4." promptTitle="Norādiet pārskata ceturksni." prompt="Lietojiet arābu ciparu 1, 2, 3 vai 4." sqref="G12" xr:uid="{00000000-0002-0000-0000-000002000000}">
      <formula1>1</formula1>
      <formula2>4</formula2>
    </dataValidation>
    <dataValidation allowBlank="1" showInputMessage="1" showErrorMessage="1" promptTitle="Šo summu ierakstīsiet vēlāk," prompt="kad būs veikti aprēķini otrajā lapā &quot;Dati&quot;." sqref="A24:J24" xr:uid="{00000000-0002-0000-0000-000003000000}"/>
    <dataValidation type="decimal" allowBlank="1" showInputMessage="1" showErrorMessage="1" promptTitle="Šo summu ierakstīsiet vēlāk," prompt="kad būs veikti aprēķini otrajā lapā &quot;Dati&quot;." sqref="D22:E22" xr:uid="{5A988973-DFFC-4AAA-BB87-42E0AE6B14C4}">
      <formula1>0</formula1>
      <formula2>100000</formula2>
    </dataValidation>
    <dataValidation type="whole" allowBlank="1" showInputMessage="1" showErrorMessage="1" error="Ievadiet pārskata gadu: 2021 – 2023!" sqref="E12" xr:uid="{1C69107D-9728-416F-BB70-D4D8E901C70A}">
      <formula1>2023</formula1>
      <formula2>2024</formula2>
    </dataValidation>
  </dataValidations>
  <hyperlinks>
    <hyperlink ref="D34" r:id="rId1" xr:uid="{00000000-0004-0000-0000-000000000000}"/>
  </hyperlinks>
  <pageMargins left="0.25" right="0.25" top="0.51" bottom="0.64"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Lūdzu, izvēlieties no saraksta!" promptTitle="Izvēlēties no saraksta" prompt="Spiest uz trīsstūrīša šūnas labajā malā." xr:uid="{00000000-0002-0000-0000-000004000000}">
          <x14:formula1>
            <xm:f>darba!$B$10:$B$13</xm:f>
          </x14:formula1>
          <xm:sqref>I27:J27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7"/>
  <sheetViews>
    <sheetView showGridLines="0" zoomScaleNormal="100" workbookViewId="0">
      <pane xSplit="3" ySplit="8" topLeftCell="D9" activePane="bottomRight" state="frozen"/>
      <selection pane="topRight" activeCell="D1" sqref="D1"/>
      <selection pane="bottomLeft" activeCell="A9" sqref="A9"/>
      <selection pane="bottomRight"/>
    </sheetView>
  </sheetViews>
  <sheetFormatPr defaultColWidth="0" defaultRowHeight="12.75" outlineLevelCol="1"/>
  <cols>
    <col min="1" max="1" width="4.5703125" style="2" customWidth="1"/>
    <col min="2" max="2" width="10.42578125" style="2" customWidth="1"/>
    <col min="3" max="3" width="17.5703125" style="2" customWidth="1"/>
    <col min="4" max="4" width="12.7109375" style="2" customWidth="1"/>
    <col min="5" max="5" width="11.42578125" style="2" customWidth="1"/>
    <col min="6" max="6" width="11" style="2" customWidth="1"/>
    <col min="7" max="7" width="10.5703125" style="2" customWidth="1"/>
    <col min="8" max="8" width="10.7109375" style="2" customWidth="1"/>
    <col min="9" max="9" width="11.5703125" style="2" customWidth="1"/>
    <col min="10" max="10" width="9.5703125" style="2" customWidth="1"/>
    <col min="11" max="11" width="21.28515625" style="2" customWidth="1"/>
    <col min="12" max="12" width="9.28515625" style="2" customWidth="1"/>
    <col min="13" max="13" width="13.7109375" style="2" bestFit="1" customWidth="1"/>
    <col min="14" max="14" width="9.5703125" style="2" customWidth="1"/>
    <col min="15" max="15" width="12.42578125" style="2" customWidth="1"/>
    <col min="16" max="16" width="11.140625" style="2" customWidth="1"/>
    <col min="17" max="17" width="9.42578125" style="2" customWidth="1"/>
    <col min="18" max="18" width="9.28515625" style="2" customWidth="1"/>
    <col min="19" max="19" width="12.42578125" style="2" customWidth="1"/>
    <col min="20" max="20" width="8.5703125" style="2" customWidth="1"/>
    <col min="21" max="21" width="9.5703125" style="2" hidden="1" customWidth="1" outlineLevel="1"/>
    <col min="22" max="23" width="10.5703125" style="2" hidden="1" customWidth="1" outlineLevel="1"/>
    <col min="24" max="24" width="7.5703125" style="2" hidden="1" customWidth="1" outlineLevel="1"/>
    <col min="25" max="25" width="8.42578125" style="2" hidden="1" customWidth="1" outlineLevel="1"/>
    <col min="26" max="26" width="10.42578125" style="2" hidden="1" customWidth="1" outlineLevel="1"/>
    <col min="27" max="27" width="9.28515625" style="2" customWidth="1" collapsed="1"/>
    <col min="28" max="16384" width="9.28515625" style="2" hidden="1"/>
  </cols>
  <sheetData>
    <row r="1" spans="1:26" ht="18.75">
      <c r="B1" s="86" t="s">
        <v>108</v>
      </c>
      <c r="C1" s="3"/>
      <c r="R1" s="87" t="s">
        <v>50</v>
      </c>
      <c r="S1" s="174">
        <f>SUM(S3:Y5)</f>
        <v>0</v>
      </c>
      <c r="Y1" s="174"/>
    </row>
    <row r="2" spans="1:26" ht="15">
      <c r="B2" s="82" t="s">
        <v>51</v>
      </c>
      <c r="C2" s="83"/>
      <c r="D2" s="262" t="str">
        <f>IF(Pieteikums!E14="","",Pieteikums!E14)</f>
        <v/>
      </c>
      <c r="E2" s="263"/>
      <c r="F2" s="263"/>
      <c r="G2" s="264"/>
      <c r="I2" s="83"/>
      <c r="J2" s="87" t="s">
        <v>52</v>
      </c>
      <c r="K2" s="89" t="str">
        <f>IF(Pieteikums!E16="","",Pieteikums!E16)</f>
        <v/>
      </c>
      <c r="R2" s="14" t="s">
        <v>53</v>
      </c>
      <c r="S2" s="6"/>
      <c r="Y2" s="6"/>
    </row>
    <row r="3" spans="1:26" ht="15.75" thickBot="1">
      <c r="B3" s="82" t="s">
        <v>54</v>
      </c>
      <c r="C3" s="83"/>
      <c r="D3" s="88">
        <f>Pieteikums!E12</f>
        <v>0</v>
      </c>
      <c r="E3" s="265">
        <f>Pieteikums!G12</f>
        <v>0</v>
      </c>
      <c r="F3" s="265"/>
      <c r="G3" s="85"/>
      <c r="H3" s="85"/>
      <c r="I3" s="85"/>
      <c r="J3" s="85"/>
      <c r="M3" s="39"/>
      <c r="Q3" s="255" t="str">
        <f>IFERROR(VLOOKUP(Pieteikums!$G$12,darba!$A$1:$D$4,2),"")</f>
        <v/>
      </c>
      <c r="R3" s="255"/>
      <c r="S3" s="174">
        <f>SUM(T9,T12,T15,T18,T21,T24,T27,T30,T33,T36,T53,T56,T59,T62,T65,T68,T71,T74,T77,T80)</f>
        <v>0</v>
      </c>
      <c r="Y3" s="175"/>
    </row>
    <row r="4" spans="1:26" ht="15" customHeight="1" thickBot="1">
      <c r="B4" s="83" t="s">
        <v>110</v>
      </c>
      <c r="C4" s="83"/>
      <c r="D4" s="83"/>
      <c r="E4" s="84">
        <f>SUM(T9:T38,T53:T82)</f>
        <v>0</v>
      </c>
      <c r="F4" s="85" t="s">
        <v>55</v>
      </c>
      <c r="G4" s="83"/>
      <c r="H4" s="83"/>
      <c r="I4" s="83"/>
      <c r="J4" s="83"/>
      <c r="M4" s="39"/>
      <c r="Q4" s="255" t="str">
        <f>IFERROR(VLOOKUP(Pieteikums!$G$12,darba!$A$1:$D$4,3),"")</f>
        <v/>
      </c>
      <c r="R4" s="255"/>
      <c r="S4" s="174">
        <f>SUM(T10,T13,T16,T19,T22,T25,T28,T31,T34,T37,T54,T57,T60,T63,T66,T69,T72,T75,T78,T81)</f>
        <v>0</v>
      </c>
      <c r="Y4" s="175"/>
    </row>
    <row r="5" spans="1:26" ht="15.75" thickBot="1">
      <c r="B5" s="82" t="s">
        <v>109</v>
      </c>
      <c r="E5" s="38"/>
      <c r="Q5" s="256" t="str">
        <f>IFERROR(VLOOKUP(Pieteikums!$G$12,darba!$A$1:$D$4,4),"")</f>
        <v/>
      </c>
      <c r="R5" s="256"/>
      <c r="S5" s="174">
        <f>SUM(T11,T14,T17,T20,T23,T26,T29,T32,T35,T38,T55,T58,T61,T64,T67,T70,T73,T76,T79,T82)</f>
        <v>0</v>
      </c>
      <c r="Y5" s="175"/>
    </row>
    <row r="6" spans="1:26" ht="42" customHeight="1">
      <c r="A6" s="272" t="s">
        <v>56</v>
      </c>
      <c r="B6" s="274" t="s">
        <v>57</v>
      </c>
      <c r="C6" s="274" t="s">
        <v>58</v>
      </c>
      <c r="D6" s="257" t="s">
        <v>59</v>
      </c>
      <c r="E6" s="257" t="s">
        <v>60</v>
      </c>
      <c r="F6" s="257" t="s">
        <v>61</v>
      </c>
      <c r="G6" s="257" t="s">
        <v>62</v>
      </c>
      <c r="H6" s="257" t="s">
        <v>63</v>
      </c>
      <c r="I6" s="257" t="s">
        <v>64</v>
      </c>
      <c r="J6" s="266" t="s">
        <v>65</v>
      </c>
      <c r="K6" s="267"/>
      <c r="L6" s="268"/>
      <c r="M6" s="269" t="s">
        <v>66</v>
      </c>
      <c r="N6" s="259" t="s">
        <v>67</v>
      </c>
      <c r="O6" s="260"/>
      <c r="P6" s="260"/>
      <c r="Q6" s="260"/>
      <c r="R6" s="260"/>
      <c r="S6" s="271"/>
      <c r="T6" s="257" t="s">
        <v>68</v>
      </c>
      <c r="U6" s="259" t="s">
        <v>69</v>
      </c>
      <c r="V6" s="260"/>
      <c r="W6" s="260"/>
      <c r="X6" s="260"/>
      <c r="Y6" s="260"/>
      <c r="Z6" s="261"/>
    </row>
    <row r="7" spans="1:26" ht="91.5" customHeight="1" thickBot="1">
      <c r="A7" s="273"/>
      <c r="B7" s="275"/>
      <c r="C7" s="275"/>
      <c r="D7" s="258"/>
      <c r="E7" s="258"/>
      <c r="F7" s="258"/>
      <c r="G7" s="258"/>
      <c r="H7" s="258"/>
      <c r="I7" s="258"/>
      <c r="J7" s="32" t="s">
        <v>70</v>
      </c>
      <c r="K7" s="32" t="s">
        <v>71</v>
      </c>
      <c r="L7" s="32" t="s">
        <v>72</v>
      </c>
      <c r="M7" s="270"/>
      <c r="N7" s="33" t="s">
        <v>104</v>
      </c>
      <c r="O7" s="33" t="s">
        <v>73</v>
      </c>
      <c r="P7" s="33" t="s">
        <v>74</v>
      </c>
      <c r="Q7" s="33" t="s">
        <v>105</v>
      </c>
      <c r="R7" s="33" t="s">
        <v>75</v>
      </c>
      <c r="S7" s="33" t="s">
        <v>76</v>
      </c>
      <c r="T7" s="258"/>
      <c r="U7" s="33" t="s">
        <v>77</v>
      </c>
      <c r="V7" s="33" t="s">
        <v>78</v>
      </c>
      <c r="W7" s="33" t="s">
        <v>79</v>
      </c>
      <c r="X7" s="33" t="s">
        <v>80</v>
      </c>
      <c r="Y7" s="33" t="s">
        <v>81</v>
      </c>
      <c r="Z7" s="43" t="s">
        <v>82</v>
      </c>
    </row>
    <row r="8" spans="1:26" s="42" customFormat="1" ht="13.5" thickBot="1">
      <c r="A8" s="40">
        <v>1</v>
      </c>
      <c r="B8" s="41">
        <v>2</v>
      </c>
      <c r="C8" s="41">
        <v>3</v>
      </c>
      <c r="D8" s="41">
        <v>4</v>
      </c>
      <c r="E8" s="41">
        <v>5</v>
      </c>
      <c r="F8" s="41">
        <v>6</v>
      </c>
      <c r="G8" s="41">
        <v>7</v>
      </c>
      <c r="H8" s="41">
        <v>8</v>
      </c>
      <c r="I8" s="41">
        <v>9</v>
      </c>
      <c r="J8" s="41">
        <v>10</v>
      </c>
      <c r="K8" s="41">
        <v>11</v>
      </c>
      <c r="L8" s="41">
        <v>12</v>
      </c>
      <c r="M8" s="41">
        <v>13</v>
      </c>
      <c r="N8" s="41">
        <v>14</v>
      </c>
      <c r="O8" s="41">
        <v>15</v>
      </c>
      <c r="P8" s="41">
        <v>16</v>
      </c>
      <c r="Q8" s="41">
        <v>17</v>
      </c>
      <c r="R8" s="41">
        <v>18</v>
      </c>
      <c r="S8" s="41">
        <v>19</v>
      </c>
      <c r="T8" s="41">
        <v>20</v>
      </c>
      <c r="U8" s="41">
        <v>21</v>
      </c>
      <c r="V8" s="41">
        <v>22</v>
      </c>
      <c r="W8" s="41">
        <v>23</v>
      </c>
      <c r="X8" s="41">
        <v>24</v>
      </c>
      <c r="Y8" s="41">
        <v>25</v>
      </c>
      <c r="Z8" s="41">
        <v>26</v>
      </c>
    </row>
    <row r="9" spans="1:26" s="49" customFormat="1" ht="15">
      <c r="A9" s="76">
        <v>1</v>
      </c>
      <c r="B9" s="44"/>
      <c r="C9" s="44"/>
      <c r="D9" s="45"/>
      <c r="E9" s="46"/>
      <c r="F9" s="47"/>
      <c r="G9" s="47"/>
      <c r="H9" s="47"/>
      <c r="I9" s="47"/>
      <c r="J9" s="44"/>
      <c r="K9" s="44"/>
      <c r="L9" s="48"/>
      <c r="M9" s="61" t="str">
        <f>IFERROR(VLOOKUP(Pieteikums!$G$12,darba!$A$1:$D$4,2),"")</f>
        <v/>
      </c>
      <c r="N9" s="142"/>
      <c r="O9" s="129"/>
      <c r="P9" s="155"/>
      <c r="Q9" s="155"/>
      <c r="R9" s="143"/>
      <c r="S9" s="129">
        <f>O9*R9</f>
        <v>0</v>
      </c>
      <c r="T9" s="62">
        <f>ROUND(IF(P9="x",MIN(O9,L9*U9))+MIN(S9,Z9)+Q9,2)</f>
        <v>0</v>
      </c>
      <c r="U9" s="63">
        <f>SUMIF(GK!$D$2:$D$1462,MONTH(Dati!M9)+(Pieteikums!$E$12-2021)*12,GK!$B$2:$B$1462)</f>
        <v>0</v>
      </c>
      <c r="V9" s="64">
        <f>MAX(Pieteikums!$E$18,Dati!F9,Dati!H9,Dati!M9)</f>
        <v>0</v>
      </c>
      <c r="W9" s="64">
        <f>IFERROR(MIN(G9,I9,EDATE(M9,1)-1),0)</f>
        <v>0</v>
      </c>
      <c r="X9" s="63">
        <f>SUMIFS(GK!$B$2:$B$1462,GK!$A$2:$A$1462,"&gt;="&amp;V9,GK!$A$2:$A$1462,"&lt;="&amp;W9)</f>
        <v>0</v>
      </c>
      <c r="Y9" s="62">
        <f>L9*MIN(N9,X9)</f>
        <v>0</v>
      </c>
      <c r="Z9" s="65">
        <f>Y9*R9</f>
        <v>0</v>
      </c>
    </row>
    <row r="10" spans="1:26" s="49" customFormat="1" ht="16.5">
      <c r="A10" s="77"/>
      <c r="B10" s="50"/>
      <c r="C10" s="50"/>
      <c r="D10" s="51"/>
      <c r="E10" s="50"/>
      <c r="F10" s="50"/>
      <c r="G10" s="50"/>
      <c r="H10" s="50"/>
      <c r="I10" s="50"/>
      <c r="J10" s="50"/>
      <c r="K10" s="50"/>
      <c r="L10" s="50"/>
      <c r="M10" s="66" t="str">
        <f>IFERROR(VLOOKUP(Pieteikums!$G$12,darba!$A$1:$D$4,3),"")</f>
        <v/>
      </c>
      <c r="N10" s="144"/>
      <c r="O10" s="130"/>
      <c r="P10" s="161"/>
      <c r="Q10" s="161"/>
      <c r="R10" s="145"/>
      <c r="S10" s="130">
        <f>O10*R10</f>
        <v>0</v>
      </c>
      <c r="T10" s="67">
        <v>0</v>
      </c>
      <c r="U10" s="68">
        <f>SUMIF(GK!$D$2:$D$1462,MONTH(Dati!M10)+(Pieteikums!$E$12-2021)*12,GK!$B$2:$B$1462)</f>
        <v>0</v>
      </c>
      <c r="V10" s="69">
        <f>MAX(Pieteikums!$E$18,Dati!F9,Dati!H9,Dati!M10)</f>
        <v>0</v>
      </c>
      <c r="W10" s="69">
        <f>IFERROR(MIN(G9,I9,EDATE(M10,1)-1),0)</f>
        <v>0</v>
      </c>
      <c r="X10" s="68">
        <f>SUMIFS(GK!$B$2:$B$1462,GK!$A$2:$A$1462,"&gt;="&amp;V10,GK!$A$2:$A$1462,"&lt;="&amp;W10)</f>
        <v>0</v>
      </c>
      <c r="Y10" s="67">
        <f>L9*MIN(N10,X10)</f>
        <v>0</v>
      </c>
      <c r="Z10" s="70">
        <f t="shared" ref="Z10:Z23" si="0">Y10*R10</f>
        <v>0</v>
      </c>
    </row>
    <row r="11" spans="1:26" s="49" customFormat="1" ht="16.5">
      <c r="A11" s="78"/>
      <c r="B11" s="52"/>
      <c r="C11" s="52"/>
      <c r="D11" s="53"/>
      <c r="E11" s="52"/>
      <c r="F11" s="52"/>
      <c r="G11" s="52"/>
      <c r="H11" s="52"/>
      <c r="I11" s="52"/>
      <c r="J11" s="52"/>
      <c r="K11" s="52"/>
      <c r="L11" s="52"/>
      <c r="M11" s="71" t="str">
        <f>IFERROR(VLOOKUP(Pieteikums!$G$12,darba!$A$1:$D$4,4),"")</f>
        <v/>
      </c>
      <c r="N11" s="146"/>
      <c r="O11" s="131"/>
      <c r="P11" s="157"/>
      <c r="Q11" s="157"/>
      <c r="R11" s="147"/>
      <c r="S11" s="131">
        <f>O11*R11</f>
        <v>0</v>
      </c>
      <c r="T11" s="72">
        <f>ROUND(IF(P11="x",MIN(O11,L9*U11))+MIN(S11,Z11)+Q11,2)</f>
        <v>0</v>
      </c>
      <c r="U11" s="73">
        <f>SUMIF(GK!$D$2:$D$1462,MONTH(Dati!M11)+(Pieteikums!$E$12-2021)*12,GK!$B$2:$B$1462)</f>
        <v>0</v>
      </c>
      <c r="V11" s="74">
        <f>MAX(Pieteikums!$E$18,Dati!F9,Dati!H9,Dati!M11)</f>
        <v>0</v>
      </c>
      <c r="W11" s="74">
        <f>IFERROR(MIN(G9,I9,EDATE(M11,1)-1),0)</f>
        <v>0</v>
      </c>
      <c r="X11" s="73">
        <f>SUMIFS(GK!$B$2:$B$1462,GK!$A$2:$A$1462,"&gt;="&amp;V11,GK!$A$2:$A$1462,"&lt;="&amp;W11)</f>
        <v>0</v>
      </c>
      <c r="Y11" s="72">
        <f>L9*MIN(N11,X11)</f>
        <v>0</v>
      </c>
      <c r="Z11" s="75">
        <f t="shared" si="0"/>
        <v>0</v>
      </c>
    </row>
    <row r="12" spans="1:26" s="49" customFormat="1" ht="15">
      <c r="A12" s="77">
        <v>2</v>
      </c>
      <c r="B12" s="54"/>
      <c r="C12" s="54"/>
      <c r="D12" s="55"/>
      <c r="E12" s="56"/>
      <c r="F12" s="57"/>
      <c r="G12" s="57"/>
      <c r="H12" s="57"/>
      <c r="I12" s="57"/>
      <c r="J12" s="54"/>
      <c r="K12" s="54"/>
      <c r="L12" s="58"/>
      <c r="M12" s="90" t="str">
        <f>IFERROR(VLOOKUP(Pieteikums!$G$12,darba!$A$1:$D$4,2),"")</f>
        <v/>
      </c>
      <c r="N12" s="148"/>
      <c r="O12" s="132"/>
      <c r="P12" s="158"/>
      <c r="Q12" s="158"/>
      <c r="R12" s="149"/>
      <c r="S12" s="132">
        <f t="shared" ref="S12:S23" si="1">O12*R12</f>
        <v>0</v>
      </c>
      <c r="T12" s="91">
        <f t="shared" ref="T12" si="2">ROUND(IF(P12="x",MIN(O12,L12*U12))+MIN(S12,Z12)+Q12,2)</f>
        <v>0</v>
      </c>
      <c r="U12" s="92">
        <f>SUMIF(GK!$D$2:$D$1462,MONTH(Dati!M12)+(Pieteikums!$E$12-2021)*12,GK!$B$2:$B$1462)</f>
        <v>0</v>
      </c>
      <c r="V12" s="93">
        <f>MAX(Pieteikums!$E$18,Dati!F12,Dati!H12,Dati!M12)</f>
        <v>0</v>
      </c>
      <c r="W12" s="93">
        <f>IFERROR(MIN(G12,I12,EDATE(M12,1)-1),0)</f>
        <v>0</v>
      </c>
      <c r="X12" s="92">
        <f>SUMIFS(GK!$B$2:$B$1462,GK!$A$2:$A$1462,"&gt;="&amp;V12,GK!$A$2:$A$1462,"&lt;="&amp;W12)</f>
        <v>0</v>
      </c>
      <c r="Y12" s="91">
        <f t="shared" ref="Y12" si="3">L12*MIN(N12,X12)</f>
        <v>0</v>
      </c>
      <c r="Z12" s="94">
        <f t="shared" si="0"/>
        <v>0</v>
      </c>
    </row>
    <row r="13" spans="1:26" s="49" customFormat="1" ht="16.5">
      <c r="A13" s="77"/>
      <c r="B13" s="50"/>
      <c r="C13" s="50"/>
      <c r="D13" s="51"/>
      <c r="E13" s="50"/>
      <c r="F13" s="50"/>
      <c r="G13" s="50"/>
      <c r="H13" s="50"/>
      <c r="I13" s="50"/>
      <c r="J13" s="50"/>
      <c r="K13" s="50"/>
      <c r="L13" s="50"/>
      <c r="M13" s="66" t="str">
        <f>IFERROR(VLOOKUP(Pieteikums!$G$12,darba!$A$1:$D$4,3),"")</f>
        <v/>
      </c>
      <c r="N13" s="144"/>
      <c r="O13" s="130"/>
      <c r="P13" s="161"/>
      <c r="Q13" s="161"/>
      <c r="R13" s="145"/>
      <c r="S13" s="130">
        <f t="shared" si="1"/>
        <v>0</v>
      </c>
      <c r="T13" s="67">
        <f t="shared" ref="T13" si="4">ROUND(IF(P13="x",MIN(O13,L12*U13))+MIN(S13,Z13)+Q13,2)</f>
        <v>0</v>
      </c>
      <c r="U13" s="68">
        <f>SUMIF(GK!$D$2:$D$1462,MONTH(Dati!M13)+(Pieteikums!$E$12-2021)*12,GK!$B$2:$B$1462)</f>
        <v>0</v>
      </c>
      <c r="V13" s="69">
        <f>MAX(Pieteikums!$E$18,Dati!F12,Dati!H12,Dati!M13)</f>
        <v>0</v>
      </c>
      <c r="W13" s="69">
        <f>IFERROR(MIN(G12,I12,EDATE(M13,1)-1),0)</f>
        <v>0</v>
      </c>
      <c r="X13" s="68">
        <f>SUMIFS(GK!$B$2:$B$1462,GK!$A$2:$A$1462,"&gt;="&amp;V13,GK!$A$2:$A$1462,"&lt;="&amp;W13)</f>
        <v>0</v>
      </c>
      <c r="Y13" s="67">
        <f t="shared" ref="Y13" si="5">L12*MIN(N13,X13)</f>
        <v>0</v>
      </c>
      <c r="Z13" s="70">
        <f t="shared" si="0"/>
        <v>0</v>
      </c>
    </row>
    <row r="14" spans="1:26" s="49" customFormat="1" ht="16.5">
      <c r="A14" s="78"/>
      <c r="B14" s="52"/>
      <c r="C14" s="52"/>
      <c r="D14" s="53"/>
      <c r="E14" s="52"/>
      <c r="F14" s="52"/>
      <c r="G14" s="52"/>
      <c r="H14" s="52"/>
      <c r="I14" s="52"/>
      <c r="J14" s="52"/>
      <c r="K14" s="52"/>
      <c r="L14" s="52"/>
      <c r="M14" s="71" t="str">
        <f>IFERROR(VLOOKUP(Pieteikums!$G$12,darba!$A$1:$D$4,4),"")</f>
        <v/>
      </c>
      <c r="N14" s="146"/>
      <c r="O14" s="131"/>
      <c r="P14" s="157"/>
      <c r="Q14" s="157"/>
      <c r="R14" s="147"/>
      <c r="S14" s="131">
        <f t="shared" si="1"/>
        <v>0</v>
      </c>
      <c r="T14" s="72">
        <f t="shared" ref="T14" si="6">ROUND(IF(P14="x",MIN(O14,L12*U14))+MIN(S14,Z14)+Q14,2)</f>
        <v>0</v>
      </c>
      <c r="U14" s="73">
        <f>SUMIF(GK!$D$2:$D$1462,MONTH(Dati!M14)+(Pieteikums!$E$12-2021)*12,GK!$B$2:$B$1462)</f>
        <v>0</v>
      </c>
      <c r="V14" s="74">
        <f>MAX(Pieteikums!$E$18,Dati!F12,Dati!H12,Dati!M14)</f>
        <v>0</v>
      </c>
      <c r="W14" s="74">
        <f>IFERROR(MIN(G12,I12,EDATE(M14,1)-1),0)</f>
        <v>0</v>
      </c>
      <c r="X14" s="73">
        <f>SUMIFS(GK!$B$2:$B$1462,GK!$A$2:$A$1462,"&gt;="&amp;V14,GK!$A$2:$A$1462,"&lt;="&amp;W14)</f>
        <v>0</v>
      </c>
      <c r="Y14" s="72">
        <f t="shared" ref="Y14" si="7">L12*MIN(N14,X14)</f>
        <v>0</v>
      </c>
      <c r="Z14" s="75">
        <f t="shared" si="0"/>
        <v>0</v>
      </c>
    </row>
    <row r="15" spans="1:26" s="49" customFormat="1" ht="15">
      <c r="A15" s="77">
        <v>3</v>
      </c>
      <c r="B15" s="54"/>
      <c r="C15" s="54"/>
      <c r="D15" s="55"/>
      <c r="E15" s="56"/>
      <c r="F15" s="57"/>
      <c r="G15" s="57"/>
      <c r="H15" s="57"/>
      <c r="I15" s="57"/>
      <c r="J15" s="54"/>
      <c r="K15" s="54"/>
      <c r="L15" s="58"/>
      <c r="M15" s="90" t="str">
        <f>IFERROR(VLOOKUP(Pieteikums!$G$12,darba!$A$1:$D$4,2),"")</f>
        <v/>
      </c>
      <c r="N15" s="148"/>
      <c r="O15" s="132"/>
      <c r="P15" s="158"/>
      <c r="Q15" s="158"/>
      <c r="R15" s="149"/>
      <c r="S15" s="132">
        <f t="shared" si="1"/>
        <v>0</v>
      </c>
      <c r="T15" s="91">
        <f t="shared" ref="T15" si="8">ROUND(IF(P15="x",MIN(O15,L15*U15))+MIN(S15,Z15)+Q15,2)</f>
        <v>0</v>
      </c>
      <c r="U15" s="92">
        <f>SUMIF(GK!$D$2:$D$1462,MONTH(Dati!M15)+(Pieteikums!$E$12-2021)*12,GK!$B$2:$B$1462)</f>
        <v>0</v>
      </c>
      <c r="V15" s="93">
        <f>MAX(Pieteikums!$E$18,Dati!F15,Dati!H15,Dati!M15)</f>
        <v>0</v>
      </c>
      <c r="W15" s="93">
        <f>IFERROR(MIN(G15,I15,EDATE(M15,1)-1),0)</f>
        <v>0</v>
      </c>
      <c r="X15" s="92">
        <f>SUMIFS(GK!$B$2:$B$1462,GK!$A$2:$A$1462,"&gt;="&amp;V15,GK!$A$2:$A$1462,"&lt;="&amp;W15)</f>
        <v>0</v>
      </c>
      <c r="Y15" s="91">
        <f t="shared" ref="Y15" si="9">L15*MIN(N15,X15)</f>
        <v>0</v>
      </c>
      <c r="Z15" s="94">
        <f t="shared" si="0"/>
        <v>0</v>
      </c>
    </row>
    <row r="16" spans="1:26" s="49" customFormat="1" ht="16.5">
      <c r="A16" s="77"/>
      <c r="B16" s="50"/>
      <c r="C16" s="50"/>
      <c r="D16" s="51"/>
      <c r="E16" s="50"/>
      <c r="F16" s="50"/>
      <c r="G16" s="50"/>
      <c r="H16" s="50"/>
      <c r="I16" s="50"/>
      <c r="J16" s="50"/>
      <c r="K16" s="50"/>
      <c r="L16" s="50"/>
      <c r="M16" s="66" t="str">
        <f>IFERROR(VLOOKUP(Pieteikums!$G$12,darba!$A$1:$D$4,3),"")</f>
        <v/>
      </c>
      <c r="N16" s="144"/>
      <c r="O16" s="130"/>
      <c r="P16" s="161"/>
      <c r="Q16" s="161"/>
      <c r="R16" s="145"/>
      <c r="S16" s="130">
        <f t="shared" si="1"/>
        <v>0</v>
      </c>
      <c r="T16" s="67">
        <f t="shared" ref="T16" si="10">ROUND(IF(P16="x",MIN(O16,L15*U16))+MIN(S16,Z16)+Q16,2)</f>
        <v>0</v>
      </c>
      <c r="U16" s="68">
        <f>SUMIF(GK!$D$2:$D$1462,MONTH(Dati!M16)+(Pieteikums!$E$12-2021)*12,GK!$B$2:$B$1462)</f>
        <v>0</v>
      </c>
      <c r="V16" s="69">
        <f>MAX(Pieteikums!$E$18,Dati!F15,Dati!H15,Dati!M16)</f>
        <v>0</v>
      </c>
      <c r="W16" s="69">
        <f>IFERROR(MIN(G15,I15,EDATE(M16,1)-1),0)</f>
        <v>0</v>
      </c>
      <c r="X16" s="68">
        <f>SUMIFS(GK!$B$2:$B$1462,GK!$A$2:$A$1462,"&gt;="&amp;V16,GK!$A$2:$A$1462,"&lt;="&amp;W16)</f>
        <v>0</v>
      </c>
      <c r="Y16" s="67">
        <f t="shared" ref="Y16" si="11">L15*MIN(N16,X16)</f>
        <v>0</v>
      </c>
      <c r="Z16" s="70">
        <f t="shared" si="0"/>
        <v>0</v>
      </c>
    </row>
    <row r="17" spans="1:26" s="49" customFormat="1" ht="16.5">
      <c r="A17" s="78"/>
      <c r="B17" s="52"/>
      <c r="C17" s="52"/>
      <c r="D17" s="53"/>
      <c r="E17" s="52"/>
      <c r="F17" s="52"/>
      <c r="G17" s="52"/>
      <c r="H17" s="52"/>
      <c r="I17" s="52"/>
      <c r="J17" s="52"/>
      <c r="K17" s="52"/>
      <c r="L17" s="52"/>
      <c r="M17" s="71" t="str">
        <f>IFERROR(VLOOKUP(Pieteikums!$G$12,darba!$A$1:$D$4,4),"")</f>
        <v/>
      </c>
      <c r="N17" s="146"/>
      <c r="O17" s="131"/>
      <c r="P17" s="157"/>
      <c r="Q17" s="157"/>
      <c r="R17" s="147"/>
      <c r="S17" s="131">
        <f t="shared" si="1"/>
        <v>0</v>
      </c>
      <c r="T17" s="72">
        <f t="shared" ref="T17" si="12">ROUND(IF(P17="x",MIN(O17,L15*U17))+MIN(S17,Z17)+Q17,2)</f>
        <v>0</v>
      </c>
      <c r="U17" s="73">
        <f>SUMIF(GK!$D$2:$D$1462,MONTH(Dati!M17)+(Pieteikums!$E$12-2021)*12,GK!$B$2:$B$1462)</f>
        <v>0</v>
      </c>
      <c r="V17" s="74">
        <f>MAX(Pieteikums!$E$18,Dati!F15,Dati!H15,Dati!M17)</f>
        <v>0</v>
      </c>
      <c r="W17" s="74">
        <f>IFERROR(MIN(G15,I15,EDATE(M17,1)-1),0)</f>
        <v>0</v>
      </c>
      <c r="X17" s="73">
        <f>SUMIFS(GK!$B$2:$B$1462,GK!$A$2:$A$1462,"&gt;="&amp;V17,GK!$A$2:$A$1462,"&lt;="&amp;W17)</f>
        <v>0</v>
      </c>
      <c r="Y17" s="72">
        <f t="shared" ref="Y17" si="13">L15*MIN(N17,X17)</f>
        <v>0</v>
      </c>
      <c r="Z17" s="75">
        <f t="shared" si="0"/>
        <v>0</v>
      </c>
    </row>
    <row r="18" spans="1:26" s="49" customFormat="1" ht="15">
      <c r="A18" s="77">
        <v>4</v>
      </c>
      <c r="B18" s="54"/>
      <c r="C18" s="54"/>
      <c r="D18" s="55"/>
      <c r="E18" s="56"/>
      <c r="F18" s="57"/>
      <c r="G18" s="57"/>
      <c r="H18" s="57"/>
      <c r="I18" s="57"/>
      <c r="J18" s="54"/>
      <c r="K18" s="54"/>
      <c r="L18" s="58"/>
      <c r="M18" s="90" t="str">
        <f>IFERROR(VLOOKUP(Pieteikums!$G$12,darba!$A$1:$D$4,2),"")</f>
        <v/>
      </c>
      <c r="N18" s="148"/>
      <c r="O18" s="132"/>
      <c r="P18" s="158"/>
      <c r="Q18" s="158"/>
      <c r="R18" s="149"/>
      <c r="S18" s="132">
        <f t="shared" si="1"/>
        <v>0</v>
      </c>
      <c r="T18" s="91">
        <f t="shared" ref="T18" si="14">ROUND(IF(P18="x",MIN(O18,L18*U18))+MIN(S18,Z18)+Q18,2)</f>
        <v>0</v>
      </c>
      <c r="U18" s="92">
        <f>SUMIF(GK!$D$2:$D$1462,MONTH(Dati!M18)+(Pieteikums!$E$12-2021)*12,GK!$B$2:$B$1462)</f>
        <v>0</v>
      </c>
      <c r="V18" s="93">
        <f>MAX(Pieteikums!$E$18,Dati!F18,Dati!H18,Dati!M18)</f>
        <v>0</v>
      </c>
      <c r="W18" s="93">
        <f>IFERROR(MIN(G18,I18,EDATE(M18,1)-1),0)</f>
        <v>0</v>
      </c>
      <c r="X18" s="92">
        <f>SUMIFS(GK!$B$2:$B$1462,GK!$A$2:$A$1462,"&gt;="&amp;V18,GK!$A$2:$A$1462,"&lt;="&amp;W18)</f>
        <v>0</v>
      </c>
      <c r="Y18" s="91">
        <f t="shared" ref="Y18" si="15">L18*MIN(N18,X18)</f>
        <v>0</v>
      </c>
      <c r="Z18" s="94">
        <f t="shared" si="0"/>
        <v>0</v>
      </c>
    </row>
    <row r="19" spans="1:26" s="49" customFormat="1" ht="16.5">
      <c r="A19" s="77"/>
      <c r="B19" s="50"/>
      <c r="C19" s="50"/>
      <c r="D19" s="51"/>
      <c r="E19" s="50"/>
      <c r="F19" s="50"/>
      <c r="G19" s="50"/>
      <c r="H19" s="50"/>
      <c r="I19" s="50"/>
      <c r="J19" s="50"/>
      <c r="K19" s="50"/>
      <c r="L19" s="50"/>
      <c r="M19" s="66" t="str">
        <f>IFERROR(VLOOKUP(Pieteikums!$G$12,darba!$A$1:$D$4,3),"")</f>
        <v/>
      </c>
      <c r="N19" s="144"/>
      <c r="O19" s="130"/>
      <c r="P19" s="161"/>
      <c r="Q19" s="161"/>
      <c r="R19" s="145"/>
      <c r="S19" s="130">
        <f t="shared" si="1"/>
        <v>0</v>
      </c>
      <c r="T19" s="67">
        <f t="shared" ref="T19" si="16">ROUND(IF(P19="x",MIN(O19,L18*U19))+MIN(S19,Z19)+Q19,2)</f>
        <v>0</v>
      </c>
      <c r="U19" s="68">
        <f>SUMIF(GK!$D$2:$D$1462,MONTH(Dati!M19)+(Pieteikums!$E$12-2021)*12,GK!$B$2:$B$1462)</f>
        <v>0</v>
      </c>
      <c r="V19" s="69">
        <f>MAX(Pieteikums!$E$18,Dati!F18,Dati!H18,Dati!M19)</f>
        <v>0</v>
      </c>
      <c r="W19" s="69">
        <f>IFERROR(MIN(G18,I18,EDATE(M19,1)-1),0)</f>
        <v>0</v>
      </c>
      <c r="X19" s="68">
        <f>SUMIFS(GK!$B$2:$B$1462,GK!$A$2:$A$1462,"&gt;="&amp;V19,GK!$A$2:$A$1462,"&lt;="&amp;W19)</f>
        <v>0</v>
      </c>
      <c r="Y19" s="67">
        <f t="shared" ref="Y19" si="17">L18*MIN(N19,X19)</f>
        <v>0</v>
      </c>
      <c r="Z19" s="70">
        <f t="shared" si="0"/>
        <v>0</v>
      </c>
    </row>
    <row r="20" spans="1:26" s="49" customFormat="1" ht="16.5">
      <c r="A20" s="78"/>
      <c r="B20" s="52"/>
      <c r="C20" s="52"/>
      <c r="D20" s="53"/>
      <c r="E20" s="52"/>
      <c r="F20" s="52"/>
      <c r="G20" s="52"/>
      <c r="H20" s="52"/>
      <c r="I20" s="52"/>
      <c r="J20" s="52"/>
      <c r="K20" s="52"/>
      <c r="L20" s="52"/>
      <c r="M20" s="71" t="str">
        <f>IFERROR(VLOOKUP(Pieteikums!$G$12,darba!$A$1:$D$4,4),"")</f>
        <v/>
      </c>
      <c r="N20" s="146"/>
      <c r="O20" s="131"/>
      <c r="P20" s="157"/>
      <c r="Q20" s="157"/>
      <c r="R20" s="147"/>
      <c r="S20" s="131">
        <f t="shared" si="1"/>
        <v>0</v>
      </c>
      <c r="T20" s="72">
        <f t="shared" ref="T20" si="18">ROUND(IF(P20="x",MIN(O20,L18*U20))+MIN(S20,Z20)+Q20,2)</f>
        <v>0</v>
      </c>
      <c r="U20" s="73">
        <f>SUMIF(GK!$D$2:$D$1462,MONTH(Dati!M20)+(Pieteikums!$E$12-2021)*12,GK!$B$2:$B$1462)</f>
        <v>0</v>
      </c>
      <c r="V20" s="74">
        <f>MAX(Pieteikums!$E$18,Dati!F18,Dati!H18,Dati!M20)</f>
        <v>0</v>
      </c>
      <c r="W20" s="74">
        <f>IFERROR(MIN(G18,I18,EDATE(M20,1)-1),0)</f>
        <v>0</v>
      </c>
      <c r="X20" s="73">
        <f>SUMIFS(GK!$B$2:$B$1462,GK!$A$2:$A$1462,"&gt;="&amp;V20,GK!$A$2:$A$1462,"&lt;="&amp;W20)</f>
        <v>0</v>
      </c>
      <c r="Y20" s="72">
        <f t="shared" ref="Y20" si="19">L18*MIN(N20,X20)</f>
        <v>0</v>
      </c>
      <c r="Z20" s="75">
        <f t="shared" si="0"/>
        <v>0</v>
      </c>
    </row>
    <row r="21" spans="1:26" s="49" customFormat="1" ht="15">
      <c r="A21" s="77">
        <v>5</v>
      </c>
      <c r="B21" s="54"/>
      <c r="C21" s="54"/>
      <c r="D21" s="55"/>
      <c r="E21" s="56"/>
      <c r="F21" s="57"/>
      <c r="G21" s="57"/>
      <c r="H21" s="57"/>
      <c r="I21" s="57"/>
      <c r="J21" s="54"/>
      <c r="K21" s="54"/>
      <c r="L21" s="58"/>
      <c r="M21" s="90" t="str">
        <f>IFERROR(VLOOKUP(Pieteikums!$G$12,darba!$A$1:$D$4,2),"")</f>
        <v/>
      </c>
      <c r="N21" s="148"/>
      <c r="O21" s="132"/>
      <c r="P21" s="158"/>
      <c r="Q21" s="158"/>
      <c r="R21" s="149"/>
      <c r="S21" s="132">
        <f t="shared" si="1"/>
        <v>0</v>
      </c>
      <c r="T21" s="91">
        <f t="shared" ref="T21" si="20">ROUND(IF(P21="x",MIN(O21,L21*U21))+MIN(S21,Z21)+Q21,2)</f>
        <v>0</v>
      </c>
      <c r="U21" s="92">
        <f>SUMIF(GK!$D$2:$D$1462,MONTH(Dati!M21)+(Pieteikums!$E$12-2021)*12,GK!$B$2:$B$1462)</f>
        <v>0</v>
      </c>
      <c r="V21" s="93">
        <f>MAX(Pieteikums!$E$18,Dati!F21,Dati!H21,Dati!M21)</f>
        <v>0</v>
      </c>
      <c r="W21" s="93">
        <f>IFERROR(MIN(G21,I21,EDATE(M21,1)-1),0)</f>
        <v>0</v>
      </c>
      <c r="X21" s="92">
        <f>SUMIFS(GK!$B$2:$B$1462,GK!$A$2:$A$1462,"&gt;="&amp;V21,GK!$A$2:$A$1462,"&lt;="&amp;W21)</f>
        <v>0</v>
      </c>
      <c r="Y21" s="91">
        <f t="shared" ref="Y21" si="21">L21*MIN(N21,X21)</f>
        <v>0</v>
      </c>
      <c r="Z21" s="94">
        <f t="shared" si="0"/>
        <v>0</v>
      </c>
    </row>
    <row r="22" spans="1:26" s="49" customFormat="1" ht="16.5">
      <c r="A22" s="77"/>
      <c r="B22" s="50"/>
      <c r="C22" s="50"/>
      <c r="D22" s="51"/>
      <c r="E22" s="50"/>
      <c r="F22" s="50"/>
      <c r="G22" s="50"/>
      <c r="H22" s="50"/>
      <c r="I22" s="50"/>
      <c r="J22" s="50"/>
      <c r="K22" s="50"/>
      <c r="L22" s="50"/>
      <c r="M22" s="66" t="str">
        <f>IFERROR(VLOOKUP(Pieteikums!$G$12,darba!$A$1:$D$4,3),"")</f>
        <v/>
      </c>
      <c r="N22" s="144"/>
      <c r="O22" s="130"/>
      <c r="P22" s="161"/>
      <c r="Q22" s="161"/>
      <c r="R22" s="145"/>
      <c r="S22" s="130">
        <f t="shared" si="1"/>
        <v>0</v>
      </c>
      <c r="T22" s="67">
        <f t="shared" ref="T22" si="22">ROUND(IF(P22="x",MIN(O22,L21*U22))+MIN(S22,Z22)+Q22,2)</f>
        <v>0</v>
      </c>
      <c r="U22" s="68">
        <f>SUMIF(GK!$D$2:$D$1462,MONTH(Dati!M22)+(Pieteikums!$E$12-2021)*12,GK!$B$2:$B$1462)</f>
        <v>0</v>
      </c>
      <c r="V22" s="69">
        <f>MAX(Pieteikums!$E$18,Dati!F21,Dati!H21,Dati!M22)</f>
        <v>0</v>
      </c>
      <c r="W22" s="69">
        <f>IFERROR(MIN(G21,I21,EDATE(M22,1)-1),0)</f>
        <v>0</v>
      </c>
      <c r="X22" s="68">
        <f>SUMIFS(GK!$B$2:$B$1462,GK!$A$2:$A$1462,"&gt;="&amp;V22,GK!$A$2:$A$1462,"&lt;="&amp;W22)</f>
        <v>0</v>
      </c>
      <c r="Y22" s="67">
        <f t="shared" ref="Y22" si="23">L21*MIN(N22,X22)</f>
        <v>0</v>
      </c>
      <c r="Z22" s="70">
        <f t="shared" si="0"/>
        <v>0</v>
      </c>
    </row>
    <row r="23" spans="1:26" s="49" customFormat="1" ht="16.5">
      <c r="A23" s="78"/>
      <c r="B23" s="52"/>
      <c r="C23" s="52"/>
      <c r="D23" s="53"/>
      <c r="E23" s="52"/>
      <c r="F23" s="52"/>
      <c r="G23" s="52"/>
      <c r="H23" s="52"/>
      <c r="I23" s="52"/>
      <c r="J23" s="52"/>
      <c r="K23" s="52"/>
      <c r="L23" s="52"/>
      <c r="M23" s="71" t="str">
        <f>IFERROR(VLOOKUP(Pieteikums!$G$12,darba!$A$1:$D$4,4),"")</f>
        <v/>
      </c>
      <c r="N23" s="146"/>
      <c r="O23" s="131"/>
      <c r="P23" s="157"/>
      <c r="Q23" s="157"/>
      <c r="R23" s="147"/>
      <c r="S23" s="131">
        <f t="shared" si="1"/>
        <v>0</v>
      </c>
      <c r="T23" s="72">
        <f t="shared" ref="T23" si="24">ROUND(IF(P23="x",MIN(O23,L21*U23))+MIN(S23,Z23)+Q23,2)</f>
        <v>0</v>
      </c>
      <c r="U23" s="73">
        <f>SUMIF(GK!$D$2:$D$1462,MONTH(Dati!M23)+(Pieteikums!$E$12-2021)*12,GK!$B$2:$B$1462)</f>
        <v>0</v>
      </c>
      <c r="V23" s="74">
        <f>MAX(Pieteikums!$E$18,Dati!F21,Dati!H21,Dati!M23)</f>
        <v>0</v>
      </c>
      <c r="W23" s="74">
        <f>IFERROR(MIN(G21,I21,EDATE(M23,1)-1),0)</f>
        <v>0</v>
      </c>
      <c r="X23" s="73">
        <f>SUMIFS(GK!$B$2:$B$1462,GK!$A$2:$A$1462,"&gt;="&amp;V23,GK!$A$2:$A$1462,"&lt;="&amp;W23)</f>
        <v>0</v>
      </c>
      <c r="Y23" s="72">
        <f t="shared" ref="Y23" si="25">L21*MIN(N23,X23)</f>
        <v>0</v>
      </c>
      <c r="Z23" s="75">
        <f t="shared" si="0"/>
        <v>0</v>
      </c>
    </row>
    <row r="24" spans="1:26" s="49" customFormat="1" ht="15">
      <c r="A24" s="77">
        <v>6</v>
      </c>
      <c r="B24" s="54"/>
      <c r="C24" s="54"/>
      <c r="D24" s="55"/>
      <c r="E24" s="56"/>
      <c r="F24" s="57"/>
      <c r="G24" s="57"/>
      <c r="H24" s="57"/>
      <c r="I24" s="57"/>
      <c r="J24" s="54"/>
      <c r="K24" s="54"/>
      <c r="L24" s="58"/>
      <c r="M24" s="90" t="str">
        <f>IFERROR(VLOOKUP(Pieteikums!$G$12,darba!$A$1:$D$4,2),"")</f>
        <v/>
      </c>
      <c r="N24" s="148"/>
      <c r="O24" s="132"/>
      <c r="P24" s="158"/>
      <c r="Q24" s="158"/>
      <c r="R24" s="149"/>
      <c r="S24" s="132">
        <f>O24*R24</f>
        <v>0</v>
      </c>
      <c r="T24" s="91">
        <f t="shared" ref="T24" si="26">ROUND(IF(P24="x",MIN(O24,L24*U24))+MIN(S24,Z24)+Q24,2)</f>
        <v>0</v>
      </c>
      <c r="U24" s="92">
        <f>SUMIF(GK!$D$2:$D$1462,MONTH(Dati!M24)+(Pieteikums!$E$12-2021)*12,GK!$B$2:$B$1462)</f>
        <v>0</v>
      </c>
      <c r="V24" s="93">
        <f>MAX(Pieteikums!$E$18,Dati!F24,Dati!H24,Dati!M24)</f>
        <v>0</v>
      </c>
      <c r="W24" s="93">
        <f>IFERROR(MIN(G24,I24,EDATE(M24,1)-1),0)</f>
        <v>0</v>
      </c>
      <c r="X24" s="92">
        <f>SUMIFS(GK!$B$2:$B$1462,GK!$A$2:$A$1462,"&gt;="&amp;V24,GK!$A$2:$A$1462,"&lt;="&amp;W24)</f>
        <v>0</v>
      </c>
      <c r="Y24" s="91">
        <f>L24*MIN(N24,X24)</f>
        <v>0</v>
      </c>
      <c r="Z24" s="94">
        <f>Y24*R24</f>
        <v>0</v>
      </c>
    </row>
    <row r="25" spans="1:26" s="49" customFormat="1" ht="16.5">
      <c r="A25" s="77"/>
      <c r="B25" s="50"/>
      <c r="C25" s="50"/>
      <c r="D25" s="51"/>
      <c r="E25" s="50"/>
      <c r="F25" s="50"/>
      <c r="G25" s="50"/>
      <c r="H25" s="50"/>
      <c r="I25" s="50"/>
      <c r="J25" s="50"/>
      <c r="K25" s="50"/>
      <c r="L25" s="50"/>
      <c r="M25" s="66" t="str">
        <f>IFERROR(VLOOKUP(Pieteikums!$G$12,darba!$A$1:$D$4,3),"")</f>
        <v/>
      </c>
      <c r="N25" s="144"/>
      <c r="O25" s="130"/>
      <c r="P25" s="161"/>
      <c r="Q25" s="161"/>
      <c r="R25" s="145"/>
      <c r="S25" s="130">
        <f>O25*R25</f>
        <v>0</v>
      </c>
      <c r="T25" s="67">
        <f t="shared" ref="T25" si="27">ROUND(IF(P25="x",MIN(O25,L24*U25))+MIN(S25,Z25)+Q25,2)</f>
        <v>0</v>
      </c>
      <c r="U25" s="68">
        <f>SUMIF(GK!$D$2:$D$1462,MONTH(Dati!M25)+(Pieteikums!$E$12-2021)*12,GK!$B$2:$B$1462)</f>
        <v>0</v>
      </c>
      <c r="V25" s="69">
        <f>MAX(Pieteikums!$E$18,Dati!F24,Dati!H24,Dati!M25)</f>
        <v>0</v>
      </c>
      <c r="W25" s="69">
        <f>IFERROR(MIN(G24,I24,EDATE(M25,1)-1),0)</f>
        <v>0</v>
      </c>
      <c r="X25" s="68">
        <f>SUMIFS(GK!$B$2:$B$1462,GK!$A$2:$A$1462,"&gt;="&amp;V25,GK!$A$2:$A$1462,"&lt;="&amp;W25)</f>
        <v>0</v>
      </c>
      <c r="Y25" s="67">
        <f>L24*MIN(N25,X25)</f>
        <v>0</v>
      </c>
      <c r="Z25" s="70">
        <f t="shared" ref="Z25:Z38" si="28">Y25*R25</f>
        <v>0</v>
      </c>
    </row>
    <row r="26" spans="1:26" s="49" customFormat="1" ht="16.5">
      <c r="A26" s="78"/>
      <c r="B26" s="52"/>
      <c r="C26" s="52"/>
      <c r="D26" s="53"/>
      <c r="E26" s="52"/>
      <c r="F26" s="52"/>
      <c r="G26" s="52"/>
      <c r="H26" s="52"/>
      <c r="I26" s="52"/>
      <c r="J26" s="52"/>
      <c r="K26" s="52"/>
      <c r="L26" s="52"/>
      <c r="M26" s="71" t="str">
        <f>IFERROR(VLOOKUP(Pieteikums!$G$12,darba!$A$1:$D$4,4),"")</f>
        <v/>
      </c>
      <c r="N26" s="146"/>
      <c r="O26" s="131"/>
      <c r="P26" s="157"/>
      <c r="Q26" s="157"/>
      <c r="R26" s="147"/>
      <c r="S26" s="131">
        <f>O26*R26</f>
        <v>0</v>
      </c>
      <c r="T26" s="72">
        <f t="shared" ref="T26" si="29">ROUND(IF(P26="x",MIN(O26,L24*U26))+MIN(S26,Z26)+Q26,2)</f>
        <v>0</v>
      </c>
      <c r="U26" s="73">
        <f>SUMIF(GK!$D$2:$D$1462,MONTH(Dati!M26)+(Pieteikums!$E$12-2021)*12,GK!$B$2:$B$1462)</f>
        <v>0</v>
      </c>
      <c r="V26" s="74">
        <f>MAX(Pieteikums!$E$18,Dati!F24,Dati!H24,Dati!M26)</f>
        <v>0</v>
      </c>
      <c r="W26" s="74">
        <f>IFERROR(MIN(G24,I24,EDATE(M26,1)-1),0)</f>
        <v>0</v>
      </c>
      <c r="X26" s="73">
        <f>SUMIFS(GK!$B$2:$B$1462,GK!$A$2:$A$1462,"&gt;="&amp;V26,GK!$A$2:$A$1462,"&lt;="&amp;W26)</f>
        <v>0</v>
      </c>
      <c r="Y26" s="72">
        <f>L24*MIN(N26,X26)</f>
        <v>0</v>
      </c>
      <c r="Z26" s="75">
        <f t="shared" si="28"/>
        <v>0</v>
      </c>
    </row>
    <row r="27" spans="1:26" s="49" customFormat="1" ht="15">
      <c r="A27" s="77">
        <v>7</v>
      </c>
      <c r="B27" s="54"/>
      <c r="C27" s="54"/>
      <c r="D27" s="55"/>
      <c r="E27" s="56"/>
      <c r="F27" s="57"/>
      <c r="G27" s="57"/>
      <c r="H27" s="57"/>
      <c r="I27" s="57"/>
      <c r="J27" s="54"/>
      <c r="K27" s="54"/>
      <c r="L27" s="58"/>
      <c r="M27" s="90" t="str">
        <f>IFERROR(VLOOKUP(Pieteikums!$G$12,darba!$A$1:$D$4,2),"")</f>
        <v/>
      </c>
      <c r="N27" s="148"/>
      <c r="O27" s="132"/>
      <c r="P27" s="158"/>
      <c r="Q27" s="158"/>
      <c r="R27" s="149"/>
      <c r="S27" s="132">
        <f t="shared" ref="S27:S38" si="30">O27*R27</f>
        <v>0</v>
      </c>
      <c r="T27" s="91">
        <f t="shared" ref="T27" si="31">ROUND(IF(P27="x",MIN(O27,L27*U27))+MIN(S27,Z27)+Q27,2)</f>
        <v>0</v>
      </c>
      <c r="U27" s="92">
        <f>SUMIF(GK!$D$2:$D$1462,MONTH(Dati!M27)+(Pieteikums!$E$12-2021)*12,GK!$B$2:$B$1462)</f>
        <v>0</v>
      </c>
      <c r="V27" s="93">
        <f>MAX(Pieteikums!$E$18,Dati!F27,Dati!H27,Dati!M27)</f>
        <v>0</v>
      </c>
      <c r="W27" s="93">
        <f>IFERROR(MIN(G27,I27,EDATE(M27,1)-1),0)</f>
        <v>0</v>
      </c>
      <c r="X27" s="92">
        <f>SUMIFS(GK!$B$2:$B$1462,GK!$A$2:$A$1462,"&gt;="&amp;V27,GK!$A$2:$A$1462,"&lt;="&amp;W27)</f>
        <v>0</v>
      </c>
      <c r="Y27" s="91">
        <f t="shared" ref="Y27" si="32">L27*MIN(N27,X27)</f>
        <v>0</v>
      </c>
      <c r="Z27" s="94">
        <f t="shared" si="28"/>
        <v>0</v>
      </c>
    </row>
    <row r="28" spans="1:26" s="49" customFormat="1" ht="16.5">
      <c r="A28" s="77"/>
      <c r="B28" s="50"/>
      <c r="C28" s="50"/>
      <c r="D28" s="51"/>
      <c r="E28" s="50"/>
      <c r="F28" s="50"/>
      <c r="G28" s="50"/>
      <c r="H28" s="50"/>
      <c r="I28" s="50"/>
      <c r="J28" s="50"/>
      <c r="K28" s="50"/>
      <c r="L28" s="50"/>
      <c r="M28" s="66" t="str">
        <f>IFERROR(VLOOKUP(Pieteikums!$G$12,darba!$A$1:$D$4,3),"")</f>
        <v/>
      </c>
      <c r="N28" s="144"/>
      <c r="O28" s="130"/>
      <c r="P28" s="161"/>
      <c r="Q28" s="161"/>
      <c r="R28" s="145"/>
      <c r="S28" s="130">
        <f t="shared" si="30"/>
        <v>0</v>
      </c>
      <c r="T28" s="67">
        <f t="shared" ref="T28" si="33">ROUND(IF(P28="x",MIN(O28,L27*U28))+MIN(S28,Z28)+Q28,2)</f>
        <v>0</v>
      </c>
      <c r="U28" s="68">
        <f>SUMIF(GK!$D$2:$D$1462,MONTH(Dati!M28)+(Pieteikums!$E$12-2021)*12,GK!$B$2:$B$1462)</f>
        <v>0</v>
      </c>
      <c r="V28" s="69">
        <f>MAX(Pieteikums!$E$18,Dati!F27,Dati!H27,Dati!M28)</f>
        <v>0</v>
      </c>
      <c r="W28" s="69">
        <f>IFERROR(MIN(G27,I27,EDATE(M28,1)-1),0)</f>
        <v>0</v>
      </c>
      <c r="X28" s="68">
        <f>SUMIFS(GK!$B$2:$B$1462,GK!$A$2:$A$1462,"&gt;="&amp;V28,GK!$A$2:$A$1462,"&lt;="&amp;W28)</f>
        <v>0</v>
      </c>
      <c r="Y28" s="67">
        <f t="shared" ref="Y28" si="34">L27*MIN(N28,X28)</f>
        <v>0</v>
      </c>
      <c r="Z28" s="70">
        <f t="shared" si="28"/>
        <v>0</v>
      </c>
    </row>
    <row r="29" spans="1:26" s="49" customFormat="1" ht="16.5">
      <c r="A29" s="78"/>
      <c r="B29" s="52"/>
      <c r="C29" s="52"/>
      <c r="D29" s="53"/>
      <c r="E29" s="52"/>
      <c r="F29" s="52"/>
      <c r="G29" s="52"/>
      <c r="H29" s="52"/>
      <c r="I29" s="52"/>
      <c r="J29" s="52"/>
      <c r="K29" s="52"/>
      <c r="L29" s="52"/>
      <c r="M29" s="71" t="str">
        <f>IFERROR(VLOOKUP(Pieteikums!$G$12,darba!$A$1:$D$4,4),"")</f>
        <v/>
      </c>
      <c r="N29" s="146"/>
      <c r="O29" s="131"/>
      <c r="P29" s="157"/>
      <c r="Q29" s="157"/>
      <c r="R29" s="147"/>
      <c r="S29" s="131">
        <f t="shared" si="30"/>
        <v>0</v>
      </c>
      <c r="T29" s="72">
        <f t="shared" ref="T29" si="35">ROUND(IF(P29="x",MIN(O29,L27*U29))+MIN(S29,Z29)+Q29,2)</f>
        <v>0</v>
      </c>
      <c r="U29" s="73">
        <f>SUMIF(GK!$D$2:$D$1462,MONTH(Dati!M29)+(Pieteikums!$E$12-2021)*12,GK!$B$2:$B$1462)</f>
        <v>0</v>
      </c>
      <c r="V29" s="74">
        <f>MAX(Pieteikums!$E$18,Dati!F27,Dati!H27,Dati!M29)</f>
        <v>0</v>
      </c>
      <c r="W29" s="74">
        <f>IFERROR(MIN(G27,I27,EDATE(M29,1)-1),0)</f>
        <v>0</v>
      </c>
      <c r="X29" s="73">
        <f>SUMIFS(GK!$B$2:$B$1462,GK!$A$2:$A$1462,"&gt;="&amp;V29,GK!$A$2:$A$1462,"&lt;="&amp;W29)</f>
        <v>0</v>
      </c>
      <c r="Y29" s="72">
        <f t="shared" ref="Y29" si="36">L27*MIN(N29,X29)</f>
        <v>0</v>
      </c>
      <c r="Z29" s="75">
        <f t="shared" si="28"/>
        <v>0</v>
      </c>
    </row>
    <row r="30" spans="1:26" s="49" customFormat="1" ht="15">
      <c r="A30" s="77">
        <v>8</v>
      </c>
      <c r="B30" s="54"/>
      <c r="C30" s="54"/>
      <c r="D30" s="55"/>
      <c r="E30" s="56"/>
      <c r="F30" s="57"/>
      <c r="G30" s="57"/>
      <c r="H30" s="57"/>
      <c r="I30" s="57"/>
      <c r="J30" s="54"/>
      <c r="K30" s="54"/>
      <c r="L30" s="58"/>
      <c r="M30" s="90" t="str">
        <f>IFERROR(VLOOKUP(Pieteikums!$G$12,darba!$A$1:$D$4,2),"")</f>
        <v/>
      </c>
      <c r="N30" s="148"/>
      <c r="O30" s="132"/>
      <c r="P30" s="158"/>
      <c r="Q30" s="158"/>
      <c r="R30" s="149"/>
      <c r="S30" s="132">
        <f t="shared" si="30"/>
        <v>0</v>
      </c>
      <c r="T30" s="91">
        <f t="shared" ref="T30" si="37">ROUND(IF(P30="x",MIN(O30,L30*U30))+MIN(S30,Z30)+Q30,2)</f>
        <v>0</v>
      </c>
      <c r="U30" s="92">
        <f>SUMIF(GK!$D$2:$D$1462,MONTH(Dati!M30)+(Pieteikums!$E$12-2021)*12,GK!$B$2:$B$1462)</f>
        <v>0</v>
      </c>
      <c r="V30" s="93">
        <f>MAX(Pieteikums!$E$18,Dati!F30,Dati!H30,Dati!M30)</f>
        <v>0</v>
      </c>
      <c r="W30" s="93">
        <f>IFERROR(MIN(G30,I30,EDATE(M30,1)-1),0)</f>
        <v>0</v>
      </c>
      <c r="X30" s="92">
        <f>SUMIFS(GK!$B$2:$B$1462,GK!$A$2:$A$1462,"&gt;="&amp;V30,GK!$A$2:$A$1462,"&lt;="&amp;W30)</f>
        <v>0</v>
      </c>
      <c r="Y30" s="91">
        <f t="shared" ref="Y30" si="38">L30*MIN(N30,X30)</f>
        <v>0</v>
      </c>
      <c r="Z30" s="94">
        <f t="shared" si="28"/>
        <v>0</v>
      </c>
    </row>
    <row r="31" spans="1:26" s="49" customFormat="1" ht="16.5">
      <c r="A31" s="77"/>
      <c r="B31" s="50"/>
      <c r="C31" s="50"/>
      <c r="D31" s="51"/>
      <c r="E31" s="50"/>
      <c r="F31" s="50"/>
      <c r="G31" s="50"/>
      <c r="H31" s="50"/>
      <c r="I31" s="50"/>
      <c r="J31" s="50"/>
      <c r="K31" s="50"/>
      <c r="L31" s="50"/>
      <c r="M31" s="66" t="str">
        <f>IFERROR(VLOOKUP(Pieteikums!$G$12,darba!$A$1:$D$4,3),"")</f>
        <v/>
      </c>
      <c r="N31" s="144"/>
      <c r="O31" s="130"/>
      <c r="P31" s="161"/>
      <c r="Q31" s="161"/>
      <c r="R31" s="145"/>
      <c r="S31" s="130">
        <f t="shared" si="30"/>
        <v>0</v>
      </c>
      <c r="T31" s="67">
        <f t="shared" ref="T31" si="39">ROUND(IF(P31="x",MIN(O31,L30*U31))+MIN(S31,Z31)+Q31,2)</f>
        <v>0</v>
      </c>
      <c r="U31" s="68">
        <f>SUMIF(GK!$D$2:$D$1462,MONTH(Dati!M31)+(Pieteikums!$E$12-2021)*12,GK!$B$2:$B$1462)</f>
        <v>0</v>
      </c>
      <c r="V31" s="69">
        <f>MAX(Pieteikums!$E$18,Dati!F30,Dati!H30,Dati!M31)</f>
        <v>0</v>
      </c>
      <c r="W31" s="69">
        <f>IFERROR(MIN(G30,I30,EDATE(M31,1)-1),0)</f>
        <v>0</v>
      </c>
      <c r="X31" s="68">
        <f>SUMIFS(GK!$B$2:$B$1462,GK!$A$2:$A$1462,"&gt;="&amp;V31,GK!$A$2:$A$1462,"&lt;="&amp;W31)</f>
        <v>0</v>
      </c>
      <c r="Y31" s="67">
        <f t="shared" ref="Y31" si="40">L30*MIN(N31,X31)</f>
        <v>0</v>
      </c>
      <c r="Z31" s="70">
        <f t="shared" si="28"/>
        <v>0</v>
      </c>
    </row>
    <row r="32" spans="1:26" s="49" customFormat="1" ht="16.5">
      <c r="A32" s="78"/>
      <c r="B32" s="52"/>
      <c r="C32" s="52"/>
      <c r="D32" s="53"/>
      <c r="E32" s="52"/>
      <c r="F32" s="52"/>
      <c r="G32" s="52"/>
      <c r="H32" s="52"/>
      <c r="I32" s="52"/>
      <c r="J32" s="52"/>
      <c r="K32" s="52"/>
      <c r="L32" s="52"/>
      <c r="M32" s="71" t="str">
        <f>IFERROR(VLOOKUP(Pieteikums!$G$12,darba!$A$1:$D$4,4),"")</f>
        <v/>
      </c>
      <c r="N32" s="146"/>
      <c r="O32" s="131"/>
      <c r="P32" s="157"/>
      <c r="Q32" s="157"/>
      <c r="R32" s="147"/>
      <c r="S32" s="131">
        <f t="shared" si="30"/>
        <v>0</v>
      </c>
      <c r="T32" s="72">
        <f t="shared" ref="T32" si="41">ROUND(IF(P32="x",MIN(O32,L30*U32))+MIN(S32,Z32)+Q32,2)</f>
        <v>0</v>
      </c>
      <c r="U32" s="73">
        <f>SUMIF(GK!$D$2:$D$1462,MONTH(Dati!M32)+(Pieteikums!$E$12-2021)*12,GK!$B$2:$B$1462)</f>
        <v>0</v>
      </c>
      <c r="V32" s="74">
        <f>MAX(Pieteikums!$E$18,Dati!F30,Dati!H30,Dati!M32)</f>
        <v>0</v>
      </c>
      <c r="W32" s="74">
        <f>IFERROR(MIN(G30,I30,EDATE(M32,1)-1),0)</f>
        <v>0</v>
      </c>
      <c r="X32" s="73">
        <f>SUMIFS(GK!$B$2:$B$1462,GK!$A$2:$A$1462,"&gt;="&amp;V32,GK!$A$2:$A$1462,"&lt;="&amp;W32)</f>
        <v>0</v>
      </c>
      <c r="Y32" s="72">
        <f t="shared" ref="Y32" si="42">L30*MIN(N32,X32)</f>
        <v>0</v>
      </c>
      <c r="Z32" s="75">
        <f t="shared" si="28"/>
        <v>0</v>
      </c>
    </row>
    <row r="33" spans="1:26" s="49" customFormat="1" ht="15">
      <c r="A33" s="77">
        <v>9</v>
      </c>
      <c r="B33" s="54"/>
      <c r="C33" s="54"/>
      <c r="D33" s="55"/>
      <c r="E33" s="56"/>
      <c r="F33" s="57"/>
      <c r="G33" s="57"/>
      <c r="H33" s="57"/>
      <c r="I33" s="57"/>
      <c r="J33" s="54"/>
      <c r="K33" s="54"/>
      <c r="L33" s="58"/>
      <c r="M33" s="90" t="str">
        <f>IFERROR(VLOOKUP(Pieteikums!$G$12,darba!$A$1:$D$4,2),"")</f>
        <v/>
      </c>
      <c r="N33" s="148"/>
      <c r="O33" s="132"/>
      <c r="P33" s="158"/>
      <c r="Q33" s="158"/>
      <c r="R33" s="149"/>
      <c r="S33" s="132">
        <f t="shared" si="30"/>
        <v>0</v>
      </c>
      <c r="T33" s="91">
        <f t="shared" ref="T33" si="43">ROUND(IF(P33="x",MIN(O33,L33*U33))+MIN(S33,Z33)+Q33,2)</f>
        <v>0</v>
      </c>
      <c r="U33" s="92">
        <f>SUMIF(GK!$D$2:$D$1462,MONTH(Dati!M33)+(Pieteikums!$E$12-2021)*12,GK!$B$2:$B$1462)</f>
        <v>0</v>
      </c>
      <c r="V33" s="93">
        <f>MAX(Pieteikums!$E$18,Dati!F33,Dati!H33,Dati!M33)</f>
        <v>0</v>
      </c>
      <c r="W33" s="93">
        <f>IFERROR(MIN(G33,I33,EDATE(M33,1)-1),0)</f>
        <v>0</v>
      </c>
      <c r="X33" s="92">
        <f>SUMIFS(GK!$B$2:$B$1462,GK!$A$2:$A$1462,"&gt;="&amp;V33,GK!$A$2:$A$1462,"&lt;="&amp;W33)</f>
        <v>0</v>
      </c>
      <c r="Y33" s="91">
        <f t="shared" ref="Y33" si="44">L33*MIN(N33,X33)</f>
        <v>0</v>
      </c>
      <c r="Z33" s="94">
        <f t="shared" si="28"/>
        <v>0</v>
      </c>
    </row>
    <row r="34" spans="1:26" s="49" customFormat="1" ht="16.5">
      <c r="A34" s="77"/>
      <c r="B34" s="50"/>
      <c r="C34" s="50"/>
      <c r="D34" s="51"/>
      <c r="E34" s="50"/>
      <c r="F34" s="50"/>
      <c r="G34" s="50"/>
      <c r="H34" s="50"/>
      <c r="I34" s="50"/>
      <c r="J34" s="50"/>
      <c r="K34" s="50"/>
      <c r="L34" s="50"/>
      <c r="M34" s="66" t="str">
        <f>IFERROR(VLOOKUP(Pieteikums!$G$12,darba!$A$1:$D$4,3),"")</f>
        <v/>
      </c>
      <c r="N34" s="144"/>
      <c r="O34" s="130"/>
      <c r="P34" s="161"/>
      <c r="Q34" s="161"/>
      <c r="R34" s="145"/>
      <c r="S34" s="130">
        <f t="shared" si="30"/>
        <v>0</v>
      </c>
      <c r="T34" s="67">
        <f t="shared" ref="T34" si="45">ROUND(IF(P34="x",MIN(O34,L33*U34))+MIN(S34,Z34)+Q34,2)</f>
        <v>0</v>
      </c>
      <c r="U34" s="68">
        <f>SUMIF(GK!$D$2:$D$1462,MONTH(Dati!M34)+(Pieteikums!$E$12-2021)*12,GK!$B$2:$B$1462)</f>
        <v>0</v>
      </c>
      <c r="V34" s="69">
        <f>MAX(Pieteikums!$E$18,Dati!F33,Dati!H33,Dati!M34)</f>
        <v>0</v>
      </c>
      <c r="W34" s="69">
        <f>IFERROR(MIN(G33,I33,EDATE(M34,1)-1),0)</f>
        <v>0</v>
      </c>
      <c r="X34" s="68">
        <f>SUMIFS(GK!$B$2:$B$1462,GK!$A$2:$A$1462,"&gt;="&amp;V34,GK!$A$2:$A$1462,"&lt;="&amp;W34)</f>
        <v>0</v>
      </c>
      <c r="Y34" s="67">
        <f t="shared" ref="Y34" si="46">L33*MIN(N34,X34)</f>
        <v>0</v>
      </c>
      <c r="Z34" s="70">
        <f t="shared" si="28"/>
        <v>0</v>
      </c>
    </row>
    <row r="35" spans="1:26" s="49" customFormat="1" ht="16.5">
      <c r="A35" s="78"/>
      <c r="B35" s="52"/>
      <c r="C35" s="52"/>
      <c r="D35" s="53"/>
      <c r="E35" s="52"/>
      <c r="F35" s="52"/>
      <c r="G35" s="52"/>
      <c r="H35" s="52"/>
      <c r="I35" s="52"/>
      <c r="J35" s="52"/>
      <c r="K35" s="52"/>
      <c r="L35" s="52"/>
      <c r="M35" s="71" t="str">
        <f>IFERROR(VLOOKUP(Pieteikums!$G$12,darba!$A$1:$D$4,4),"")</f>
        <v/>
      </c>
      <c r="N35" s="146"/>
      <c r="O35" s="131"/>
      <c r="P35" s="157"/>
      <c r="Q35" s="157"/>
      <c r="R35" s="147"/>
      <c r="S35" s="131">
        <f t="shared" si="30"/>
        <v>0</v>
      </c>
      <c r="T35" s="72">
        <f t="shared" ref="T35" si="47">ROUND(IF(P35="x",MIN(O35,L33*U35))+MIN(S35,Z35)+Q35,2)</f>
        <v>0</v>
      </c>
      <c r="U35" s="73">
        <f>SUMIF(GK!$D$2:$D$1462,MONTH(Dati!M35)+(Pieteikums!$E$12-2021)*12,GK!$B$2:$B$1462)</f>
        <v>0</v>
      </c>
      <c r="V35" s="74">
        <f>MAX(Pieteikums!$E$18,Dati!F33,Dati!H33,Dati!M35)</f>
        <v>0</v>
      </c>
      <c r="W35" s="74">
        <f>IFERROR(MIN(G33,I33,EDATE(M35,1)-1),0)</f>
        <v>0</v>
      </c>
      <c r="X35" s="73">
        <f>SUMIFS(GK!$B$2:$B$1462,GK!$A$2:$A$1462,"&gt;="&amp;V35,GK!$A$2:$A$1462,"&lt;="&amp;W35)</f>
        <v>0</v>
      </c>
      <c r="Y35" s="72">
        <f t="shared" ref="Y35" si="48">L33*MIN(N35,X35)</f>
        <v>0</v>
      </c>
      <c r="Z35" s="75">
        <f t="shared" si="28"/>
        <v>0</v>
      </c>
    </row>
    <row r="36" spans="1:26" s="49" customFormat="1" ht="15">
      <c r="A36" s="77">
        <v>10</v>
      </c>
      <c r="B36" s="54"/>
      <c r="C36" s="54"/>
      <c r="D36" s="55"/>
      <c r="E36" s="56"/>
      <c r="F36" s="57"/>
      <c r="G36" s="57"/>
      <c r="H36" s="57"/>
      <c r="I36" s="57"/>
      <c r="J36" s="54"/>
      <c r="K36" s="54"/>
      <c r="L36" s="58"/>
      <c r="M36" s="90" t="str">
        <f>IFERROR(VLOOKUP(Pieteikums!$G$12,darba!$A$1:$D$4,2),"")</f>
        <v/>
      </c>
      <c r="N36" s="148"/>
      <c r="O36" s="132"/>
      <c r="P36" s="158"/>
      <c r="Q36" s="158"/>
      <c r="R36" s="149"/>
      <c r="S36" s="132">
        <f t="shared" si="30"/>
        <v>0</v>
      </c>
      <c r="T36" s="91">
        <f t="shared" ref="T36" si="49">ROUND(IF(P36="x",MIN(O36,L36*U36))+MIN(S36,Z36)+Q36,2)</f>
        <v>0</v>
      </c>
      <c r="U36" s="92">
        <f>SUMIF(GK!$D$2:$D$1462,MONTH(Dati!M36)+(Pieteikums!$E$12-2021)*12,GK!$B$2:$B$1462)</f>
        <v>0</v>
      </c>
      <c r="V36" s="93">
        <f>MAX(Pieteikums!$E$18,Dati!F36,Dati!H36,Dati!M36)</f>
        <v>0</v>
      </c>
      <c r="W36" s="93">
        <f>IFERROR(MIN(G36,I36,EDATE(M36,1)-1),0)</f>
        <v>0</v>
      </c>
      <c r="X36" s="92">
        <f>SUMIFS(GK!$B$2:$B$1462,GK!$A$2:$A$1462,"&gt;="&amp;V36,GK!$A$2:$A$1462,"&lt;="&amp;W36)</f>
        <v>0</v>
      </c>
      <c r="Y36" s="91">
        <f t="shared" ref="Y36" si="50">L36*MIN(N36,X36)</f>
        <v>0</v>
      </c>
      <c r="Z36" s="94">
        <f t="shared" si="28"/>
        <v>0</v>
      </c>
    </row>
    <row r="37" spans="1:26" s="49" customFormat="1" ht="16.5">
      <c r="A37" s="77"/>
      <c r="B37" s="50"/>
      <c r="C37" s="50"/>
      <c r="D37" s="51"/>
      <c r="E37" s="50"/>
      <c r="F37" s="50"/>
      <c r="G37" s="50"/>
      <c r="H37" s="50"/>
      <c r="I37" s="50"/>
      <c r="J37" s="50"/>
      <c r="K37" s="50"/>
      <c r="L37" s="50"/>
      <c r="M37" s="66" t="str">
        <f>IFERROR(VLOOKUP(Pieteikums!$G$12,darba!$A$1:$D$4,3),"")</f>
        <v/>
      </c>
      <c r="N37" s="144"/>
      <c r="O37" s="130"/>
      <c r="P37" s="161"/>
      <c r="Q37" s="161"/>
      <c r="R37" s="145"/>
      <c r="S37" s="130">
        <f t="shared" si="30"/>
        <v>0</v>
      </c>
      <c r="T37" s="67">
        <f t="shared" ref="T37" si="51">ROUND(IF(P37="x",MIN(O37,L36*U37))+MIN(S37,Z37)+Q37,2)</f>
        <v>0</v>
      </c>
      <c r="U37" s="68">
        <f>SUMIF(GK!$D$2:$D$1462,MONTH(Dati!M37)+(Pieteikums!$E$12-2021)*12,GK!$B$2:$B$1462)</f>
        <v>0</v>
      </c>
      <c r="V37" s="69">
        <f>MAX(Pieteikums!$E$18,Dati!F36,Dati!H36,Dati!M37)</f>
        <v>0</v>
      </c>
      <c r="W37" s="69">
        <f>IFERROR(MIN(G36,I36,EDATE(M37,1)-1),0)</f>
        <v>0</v>
      </c>
      <c r="X37" s="68">
        <f>SUMIFS(GK!$B$2:$B$1462,GK!$A$2:$A$1462,"&gt;="&amp;V37,GK!$A$2:$A$1462,"&lt;="&amp;W37)</f>
        <v>0</v>
      </c>
      <c r="Y37" s="67">
        <f t="shared" ref="Y37" si="52">L36*MIN(N37,X37)</f>
        <v>0</v>
      </c>
      <c r="Z37" s="70">
        <f t="shared" si="28"/>
        <v>0</v>
      </c>
    </row>
    <row r="38" spans="1:26" s="49" customFormat="1" ht="17.25" thickBot="1">
      <c r="A38" s="79"/>
      <c r="B38" s="59"/>
      <c r="C38" s="59"/>
      <c r="D38" s="60"/>
      <c r="E38" s="59"/>
      <c r="F38" s="59"/>
      <c r="G38" s="59"/>
      <c r="H38" s="59"/>
      <c r="I38" s="59"/>
      <c r="J38" s="59"/>
      <c r="K38" s="59"/>
      <c r="L38" s="59"/>
      <c r="M38" s="95" t="str">
        <f>IFERROR(VLOOKUP(Pieteikums!$G$12,darba!$A$1:$D$4,4),"")</f>
        <v/>
      </c>
      <c r="N38" s="150"/>
      <c r="O38" s="133"/>
      <c r="P38" s="159"/>
      <c r="Q38" s="159"/>
      <c r="R38" s="151"/>
      <c r="S38" s="133">
        <f t="shared" si="30"/>
        <v>0</v>
      </c>
      <c r="T38" s="96">
        <f t="shared" ref="T38" si="53">ROUND(IF(P38="x",MIN(O38,L36*U38))+MIN(S38,Z38)+Q38,2)</f>
        <v>0</v>
      </c>
      <c r="U38" s="97">
        <f>SUMIF(GK!$D$2:$D$1462,MONTH(Dati!M38)+(Pieteikums!$E$12-2021)*12,GK!$B$2:$B$1462)</f>
        <v>0</v>
      </c>
      <c r="V38" s="98">
        <f>MAX(Pieteikums!$E$18,Dati!F36,Dati!H36,Dati!M38)</f>
        <v>0</v>
      </c>
      <c r="W38" s="128">
        <f>IFERROR(MIN(G36,I36,EDATE(M38,1)-1),0)</f>
        <v>0</v>
      </c>
      <c r="X38" s="97">
        <f>SUMIFS(GK!$B$2:$B$1462,GK!$A$2:$A$1462,"&gt;="&amp;V38,GK!$A$2:$A$1462,"&lt;="&amp;W38)</f>
        <v>0</v>
      </c>
      <c r="Y38" s="96">
        <f t="shared" ref="Y38" si="54">L36*MIN(N38,X38)</f>
        <v>0</v>
      </c>
      <c r="Z38" s="99">
        <f t="shared" si="28"/>
        <v>0</v>
      </c>
    </row>
    <row r="39" spans="1:26">
      <c r="E39" s="1" t="s">
        <v>83</v>
      </c>
    </row>
    <row r="40" spans="1:26">
      <c r="E40" s="1" t="s">
        <v>106</v>
      </c>
    </row>
    <row r="41" spans="1:26">
      <c r="E41" s="163" t="s">
        <v>97</v>
      </c>
    </row>
    <row r="42" spans="1:26">
      <c r="E42" s="163" t="s">
        <v>84</v>
      </c>
    </row>
    <row r="43" spans="1:26">
      <c r="E43" s="163" t="s">
        <v>85</v>
      </c>
    </row>
    <row r="44" spans="1:26" ht="17.25" customHeight="1"/>
    <row r="45" spans="1:26" ht="17.25" customHeight="1">
      <c r="B45" s="86" t="s">
        <v>49</v>
      </c>
      <c r="C45" s="3"/>
    </row>
    <row r="46" spans="1:26" ht="17.25" customHeight="1">
      <c r="B46" s="82" t="s">
        <v>51</v>
      </c>
      <c r="C46" s="83"/>
      <c r="D46" s="262" t="str">
        <f>IF(Pieteikums!E14="","",Pieteikums!E14)</f>
        <v/>
      </c>
      <c r="E46" s="263"/>
      <c r="F46" s="263"/>
      <c r="G46" s="264"/>
      <c r="I46" s="83"/>
      <c r="J46" s="87" t="s">
        <v>52</v>
      </c>
      <c r="K46" s="89" t="str">
        <f>IF(Pieteikums!E16="","",Pieteikums!E16)</f>
        <v/>
      </c>
    </row>
    <row r="47" spans="1:26" ht="17.25" customHeight="1">
      <c r="B47" s="82" t="s">
        <v>54</v>
      </c>
      <c r="C47" s="83"/>
      <c r="D47" s="88">
        <f>Pieteikums!E12</f>
        <v>0</v>
      </c>
      <c r="E47" s="265">
        <f>Pieteikums!G12</f>
        <v>0</v>
      </c>
      <c r="F47" s="265"/>
      <c r="G47" s="85"/>
      <c r="H47" s="85"/>
      <c r="I47" s="85"/>
      <c r="J47" s="85"/>
    </row>
    <row r="49" spans="1:26" ht="13.5" thickBot="1"/>
    <row r="50" spans="1:26" ht="43.5" customHeight="1">
      <c r="A50" s="272" t="s">
        <v>56</v>
      </c>
      <c r="B50" s="274" t="s">
        <v>57</v>
      </c>
      <c r="C50" s="274" t="s">
        <v>58</v>
      </c>
      <c r="D50" s="257" t="s">
        <v>59</v>
      </c>
      <c r="E50" s="257" t="s">
        <v>60</v>
      </c>
      <c r="F50" s="257" t="s">
        <v>61</v>
      </c>
      <c r="G50" s="257" t="s">
        <v>62</v>
      </c>
      <c r="H50" s="257" t="s">
        <v>63</v>
      </c>
      <c r="I50" s="257" t="s">
        <v>64</v>
      </c>
      <c r="J50" s="266" t="s">
        <v>65</v>
      </c>
      <c r="K50" s="267"/>
      <c r="L50" s="268"/>
      <c r="M50" s="269" t="s">
        <v>66</v>
      </c>
      <c r="N50" s="259" t="s">
        <v>67</v>
      </c>
      <c r="O50" s="260"/>
      <c r="P50" s="260"/>
      <c r="Q50" s="260"/>
      <c r="R50" s="260"/>
      <c r="S50" s="271"/>
      <c r="T50" s="257" t="s">
        <v>86</v>
      </c>
      <c r="U50" s="259" t="s">
        <v>69</v>
      </c>
      <c r="V50" s="260"/>
      <c r="W50" s="260"/>
      <c r="X50" s="260"/>
      <c r="Y50" s="260"/>
      <c r="Z50" s="261"/>
    </row>
    <row r="51" spans="1:26" ht="90" customHeight="1" thickBot="1">
      <c r="A51" s="273"/>
      <c r="B51" s="275"/>
      <c r="C51" s="275"/>
      <c r="D51" s="258"/>
      <c r="E51" s="258"/>
      <c r="F51" s="258"/>
      <c r="G51" s="258"/>
      <c r="H51" s="258"/>
      <c r="I51" s="258"/>
      <c r="J51" s="32" t="s">
        <v>70</v>
      </c>
      <c r="K51" s="32" t="s">
        <v>71</v>
      </c>
      <c r="L51" s="32" t="s">
        <v>72</v>
      </c>
      <c r="M51" s="270"/>
      <c r="N51" s="33" t="s">
        <v>96</v>
      </c>
      <c r="O51" s="33" t="s">
        <v>73</v>
      </c>
      <c r="P51" s="33" t="s">
        <v>74</v>
      </c>
      <c r="Q51" s="33" t="s">
        <v>105</v>
      </c>
      <c r="R51" s="33" t="s">
        <v>75</v>
      </c>
      <c r="S51" s="33" t="s">
        <v>76</v>
      </c>
      <c r="T51" s="258"/>
      <c r="U51" s="33" t="s">
        <v>77</v>
      </c>
      <c r="V51" s="33" t="s">
        <v>78</v>
      </c>
      <c r="W51" s="33" t="s">
        <v>79</v>
      </c>
      <c r="X51" s="33" t="s">
        <v>80</v>
      </c>
      <c r="Y51" s="33" t="s">
        <v>87</v>
      </c>
      <c r="Z51" s="43" t="s">
        <v>82</v>
      </c>
    </row>
    <row r="52" spans="1:26" ht="13.5" thickBot="1">
      <c r="A52" s="40">
        <v>1</v>
      </c>
      <c r="B52" s="41">
        <v>2</v>
      </c>
      <c r="C52" s="41">
        <v>3</v>
      </c>
      <c r="D52" s="41">
        <v>4</v>
      </c>
      <c r="E52" s="41">
        <v>5</v>
      </c>
      <c r="F52" s="41">
        <v>6</v>
      </c>
      <c r="G52" s="41">
        <v>7</v>
      </c>
      <c r="H52" s="41">
        <v>8</v>
      </c>
      <c r="I52" s="41">
        <v>9</v>
      </c>
      <c r="J52" s="41">
        <v>10</v>
      </c>
      <c r="K52" s="41">
        <v>11</v>
      </c>
      <c r="L52" s="41">
        <v>12</v>
      </c>
      <c r="M52" s="41">
        <v>13</v>
      </c>
      <c r="N52" s="41">
        <v>14</v>
      </c>
      <c r="O52" s="41">
        <v>15</v>
      </c>
      <c r="P52" s="41">
        <v>16</v>
      </c>
      <c r="Q52" s="41"/>
      <c r="R52" s="41">
        <v>17</v>
      </c>
      <c r="S52" s="41">
        <v>18</v>
      </c>
      <c r="T52" s="41">
        <v>19</v>
      </c>
      <c r="U52" s="41">
        <v>20</v>
      </c>
      <c r="V52" s="41">
        <v>21</v>
      </c>
      <c r="W52" s="41">
        <v>22</v>
      </c>
      <c r="X52" s="41">
        <v>23</v>
      </c>
      <c r="Y52" s="41">
        <v>24</v>
      </c>
      <c r="Z52" s="41">
        <v>25</v>
      </c>
    </row>
    <row r="53" spans="1:26" ht="15">
      <c r="A53" s="76">
        <v>11</v>
      </c>
      <c r="B53" s="44"/>
      <c r="C53" s="44"/>
      <c r="D53" s="45"/>
      <c r="E53" s="46"/>
      <c r="F53" s="47"/>
      <c r="G53" s="47"/>
      <c r="H53" s="47"/>
      <c r="I53" s="47"/>
      <c r="J53" s="44"/>
      <c r="K53" s="44"/>
      <c r="L53" s="48"/>
      <c r="M53" s="61" t="str">
        <f>IFERROR(VLOOKUP(Pieteikums!$G$12,darba!$A$1:$D$4,2),"")</f>
        <v/>
      </c>
      <c r="N53" s="142"/>
      <c r="O53" s="129"/>
      <c r="P53" s="155"/>
      <c r="Q53" s="155"/>
      <c r="R53" s="143"/>
      <c r="S53" s="129">
        <f>O53*R53</f>
        <v>0</v>
      </c>
      <c r="T53" s="62">
        <f t="shared" ref="T53" si="55">ROUND(IF(P53="x",MIN(O53,L53*U53))+MIN(S53,Z53)+Q53,2)</f>
        <v>0</v>
      </c>
      <c r="U53" s="63">
        <f>SUMIF(GK!$D$2:$D$1462,MONTH(Dati!M53)+(Pieteikums!$E$12-2021)*12,GK!$B$2:$B$1462)</f>
        <v>0</v>
      </c>
      <c r="V53" s="64">
        <f>MAX(Pieteikums!$E$18,Dati!F53,Dati!H53,Dati!M53)</f>
        <v>0</v>
      </c>
      <c r="W53" s="93">
        <f>IFERROR(MIN(G53,I53,EDATE(M53,1)-1),0)</f>
        <v>0</v>
      </c>
      <c r="X53" s="63">
        <f>SUMIFS(GK!$B$2:$B$1462,GK!$A$2:$A$1462,"&gt;="&amp;V53,GK!$A$2:$A$1462,"&lt;="&amp;W53)</f>
        <v>0</v>
      </c>
      <c r="Y53" s="62">
        <f>L53*MIN(N53,X53)</f>
        <v>0</v>
      </c>
      <c r="Z53" s="65">
        <f>Y53*R53</f>
        <v>0</v>
      </c>
    </row>
    <row r="54" spans="1:26" ht="16.5">
      <c r="A54" s="77"/>
      <c r="B54" s="50"/>
      <c r="C54" s="50"/>
      <c r="D54" s="51"/>
      <c r="E54" s="50"/>
      <c r="F54" s="50"/>
      <c r="G54" s="50"/>
      <c r="H54" s="50"/>
      <c r="I54" s="50"/>
      <c r="J54" s="50"/>
      <c r="K54" s="50"/>
      <c r="L54" s="50"/>
      <c r="M54" s="66" t="str">
        <f>IFERROR(VLOOKUP(Pieteikums!$G$12,darba!$A$1:$D$4,3),"")</f>
        <v/>
      </c>
      <c r="N54" s="144"/>
      <c r="O54" s="130"/>
      <c r="P54" s="156"/>
      <c r="Q54" s="156"/>
      <c r="R54" s="145"/>
      <c r="S54" s="130">
        <f>O54*R54</f>
        <v>0</v>
      </c>
      <c r="T54" s="67">
        <f t="shared" ref="T54" si="56">ROUND(IF(P54="x",MIN(O54,L53*U54))+MIN(S54,Z54)+Q54,2)</f>
        <v>0</v>
      </c>
      <c r="U54" s="68">
        <f>SUMIF(GK!$D$2:$D$1462,MONTH(Dati!M54)+(Pieteikums!$E$12-2021)*12,GK!$B$2:$B$1462)</f>
        <v>0</v>
      </c>
      <c r="V54" s="69">
        <f>MAX(Pieteikums!$E$18,Dati!F53,Dati!H53,Dati!M54)</f>
        <v>0</v>
      </c>
      <c r="W54" s="69">
        <f>IFERROR(MIN(G53,I53,EDATE(M54,1)-1),0)</f>
        <v>0</v>
      </c>
      <c r="X54" s="68">
        <f>SUMIFS(GK!$B$2:$B$1462,GK!$A$2:$A$1462,"&gt;="&amp;V54,GK!$A$2:$A$1462,"&lt;="&amp;W54)</f>
        <v>0</v>
      </c>
      <c r="Y54" s="67">
        <f>L53*MIN(N54,X54)</f>
        <v>0</v>
      </c>
      <c r="Z54" s="70">
        <f t="shared" ref="Z54:Z67" si="57">Y54*R54</f>
        <v>0</v>
      </c>
    </row>
    <row r="55" spans="1:26" ht="16.5">
      <c r="A55" s="78"/>
      <c r="B55" s="52"/>
      <c r="C55" s="52"/>
      <c r="D55" s="53"/>
      <c r="E55" s="52"/>
      <c r="F55" s="52"/>
      <c r="G55" s="52"/>
      <c r="H55" s="52"/>
      <c r="I55" s="52"/>
      <c r="J55" s="52"/>
      <c r="K55" s="52"/>
      <c r="L55" s="52"/>
      <c r="M55" s="71" t="str">
        <f>IFERROR(VLOOKUP(Pieteikums!$G$12,darba!$A$1:$D$4,4),"")</f>
        <v/>
      </c>
      <c r="N55" s="146"/>
      <c r="O55" s="131"/>
      <c r="P55" s="157"/>
      <c r="Q55" s="157"/>
      <c r="R55" s="147"/>
      <c r="S55" s="131">
        <f>O55*R55</f>
        <v>0</v>
      </c>
      <c r="T55" s="72">
        <f t="shared" ref="T55" si="58">ROUND(IF(P55="x",MIN(O55,L53*U55))+MIN(S55,Z55)+Q55,2)</f>
        <v>0</v>
      </c>
      <c r="U55" s="73">
        <f>SUMIF(GK!$D$2:$D$1462,MONTH(Dati!M55)+(Pieteikums!$E$12-2021)*12,GK!$B$2:$B$1462)</f>
        <v>0</v>
      </c>
      <c r="V55" s="74">
        <f>MAX(Pieteikums!$E$18,Dati!F53,Dati!H53,Dati!M55)</f>
        <v>0</v>
      </c>
      <c r="W55" s="74">
        <f>IFERROR(MIN(G53,I53,EDATE(M55,1)-1),0)</f>
        <v>0</v>
      </c>
      <c r="X55" s="73">
        <f>SUMIFS(GK!$B$2:$B$1462,GK!$A$2:$A$1462,"&gt;="&amp;V55,GK!$A$2:$A$1462,"&lt;="&amp;W55)</f>
        <v>0</v>
      </c>
      <c r="Y55" s="72">
        <f>L53*MIN(N55,X55)</f>
        <v>0</v>
      </c>
      <c r="Z55" s="75">
        <f t="shared" si="57"/>
        <v>0</v>
      </c>
    </row>
    <row r="56" spans="1:26" ht="15">
      <c r="A56" s="77">
        <v>12</v>
      </c>
      <c r="B56" s="54"/>
      <c r="C56" s="54"/>
      <c r="D56" s="55"/>
      <c r="E56" s="56"/>
      <c r="F56" s="57"/>
      <c r="G56" s="57"/>
      <c r="H56" s="57"/>
      <c r="I56" s="57"/>
      <c r="J56" s="54"/>
      <c r="K56" s="54"/>
      <c r="L56" s="58"/>
      <c r="M56" s="90" t="str">
        <f>IFERROR(VLOOKUP(Pieteikums!$G$12,darba!$A$1:$D$4,2),"")</f>
        <v/>
      </c>
      <c r="N56" s="148"/>
      <c r="O56" s="132"/>
      <c r="P56" s="158"/>
      <c r="Q56" s="158"/>
      <c r="R56" s="149"/>
      <c r="S56" s="132">
        <f t="shared" ref="S56:S67" si="59">O56*R56</f>
        <v>0</v>
      </c>
      <c r="T56" s="91">
        <f t="shared" ref="T56" si="60">ROUND(IF(P56="x",MIN(O56,L56*U56))+MIN(S56,Z56)+Q56,2)</f>
        <v>0</v>
      </c>
      <c r="U56" s="92">
        <f>SUMIF(GK!$D$2:$D$1462,MONTH(Dati!M56)+(Pieteikums!$E$12-2021)*12,GK!$B$2:$B$1462)</f>
        <v>0</v>
      </c>
      <c r="V56" s="93">
        <f>MAX(Pieteikums!$E$18,Dati!F56,Dati!H56,Dati!M56)</f>
        <v>0</v>
      </c>
      <c r="W56" s="93">
        <f>IFERROR(MIN(G56,I56,EDATE(M56,1)-1),0)</f>
        <v>0</v>
      </c>
      <c r="X56" s="92">
        <f>SUMIFS(GK!$B$2:$B$1462,GK!$A$2:$A$1462,"&gt;="&amp;V56,GK!$A$2:$A$1462,"&lt;="&amp;W56)</f>
        <v>0</v>
      </c>
      <c r="Y56" s="91">
        <f t="shared" ref="Y56" si="61">L56*MIN(N56,X56)</f>
        <v>0</v>
      </c>
      <c r="Z56" s="94">
        <f t="shared" si="57"/>
        <v>0</v>
      </c>
    </row>
    <row r="57" spans="1:26" ht="16.5">
      <c r="A57" s="77"/>
      <c r="B57" s="50"/>
      <c r="C57" s="50"/>
      <c r="D57" s="51"/>
      <c r="E57" s="50"/>
      <c r="F57" s="50"/>
      <c r="G57" s="50"/>
      <c r="H57" s="50"/>
      <c r="I57" s="50"/>
      <c r="J57" s="50"/>
      <c r="K57" s="50"/>
      <c r="L57" s="50"/>
      <c r="M57" s="66" t="str">
        <f>IFERROR(VLOOKUP(Pieteikums!$G$12,darba!$A$1:$D$4,3),"")</f>
        <v/>
      </c>
      <c r="N57" s="144"/>
      <c r="O57" s="130"/>
      <c r="P57" s="156"/>
      <c r="Q57" s="156"/>
      <c r="R57" s="145"/>
      <c r="S57" s="130">
        <f t="shared" si="59"/>
        <v>0</v>
      </c>
      <c r="T57" s="67">
        <f t="shared" ref="T57" si="62">ROUND(IF(P57="x",MIN(O57,L56*U57))+MIN(S57,Z57)+Q57,2)</f>
        <v>0</v>
      </c>
      <c r="U57" s="68">
        <f>SUMIF(GK!$D$2:$D$1462,MONTH(Dati!M57)+(Pieteikums!$E$12-2021)*12,GK!$B$2:$B$1462)</f>
        <v>0</v>
      </c>
      <c r="V57" s="69">
        <f>MAX(Pieteikums!$E$18,Dati!F56,Dati!H56,Dati!M57)</f>
        <v>0</v>
      </c>
      <c r="W57" s="69">
        <f>IFERROR(MIN(G56,I56,EDATE(M57,1)-1),0)</f>
        <v>0</v>
      </c>
      <c r="X57" s="68">
        <f>SUMIFS(GK!$B$2:$B$1462,GK!$A$2:$A$1462,"&gt;="&amp;V57,GK!$A$2:$A$1462,"&lt;="&amp;W57)</f>
        <v>0</v>
      </c>
      <c r="Y57" s="67">
        <f t="shared" ref="Y57" si="63">L56*MIN(N57,X57)</f>
        <v>0</v>
      </c>
      <c r="Z57" s="70">
        <f t="shared" si="57"/>
        <v>0</v>
      </c>
    </row>
    <row r="58" spans="1:26" ht="16.5">
      <c r="A58" s="78"/>
      <c r="B58" s="52"/>
      <c r="C58" s="52"/>
      <c r="D58" s="53"/>
      <c r="E58" s="52"/>
      <c r="F58" s="52"/>
      <c r="G58" s="52"/>
      <c r="H58" s="52"/>
      <c r="I58" s="52"/>
      <c r="J58" s="52"/>
      <c r="K58" s="52"/>
      <c r="L58" s="52"/>
      <c r="M58" s="71" t="str">
        <f>IFERROR(VLOOKUP(Pieteikums!$G$12,darba!$A$1:$D$4,4),"")</f>
        <v/>
      </c>
      <c r="N58" s="146"/>
      <c r="O58" s="131"/>
      <c r="P58" s="157"/>
      <c r="Q58" s="157"/>
      <c r="R58" s="147"/>
      <c r="S58" s="131">
        <f t="shared" si="59"/>
        <v>0</v>
      </c>
      <c r="T58" s="72">
        <f t="shared" ref="T58" si="64">ROUND(IF(P58="x",MIN(O58,L56*U58))+MIN(S58,Z58)+Q58,2)</f>
        <v>0</v>
      </c>
      <c r="U58" s="73">
        <f>SUMIF(GK!$D$2:$D$1462,MONTH(Dati!M58)+(Pieteikums!$E$12-2021)*12,GK!$B$2:$B$1462)</f>
        <v>0</v>
      </c>
      <c r="V58" s="74">
        <f>MAX(Pieteikums!$E$18,Dati!F56,Dati!H56,Dati!M58)</f>
        <v>0</v>
      </c>
      <c r="W58" s="74">
        <f>IFERROR(MIN(G56,I56,EDATE(M58,1)-1),0)</f>
        <v>0</v>
      </c>
      <c r="X58" s="73">
        <f>SUMIFS(GK!$B$2:$B$1462,GK!$A$2:$A$1462,"&gt;="&amp;V58,GK!$A$2:$A$1462,"&lt;="&amp;W58)</f>
        <v>0</v>
      </c>
      <c r="Y58" s="72">
        <f t="shared" ref="Y58" si="65">L56*MIN(N58,X58)</f>
        <v>0</v>
      </c>
      <c r="Z58" s="75">
        <f t="shared" si="57"/>
        <v>0</v>
      </c>
    </row>
    <row r="59" spans="1:26" ht="15">
      <c r="A59" s="77">
        <v>13</v>
      </c>
      <c r="B59" s="54"/>
      <c r="C59" s="54"/>
      <c r="D59" s="55"/>
      <c r="E59" s="56"/>
      <c r="F59" s="57"/>
      <c r="G59" s="57"/>
      <c r="H59" s="57"/>
      <c r="I59" s="57"/>
      <c r="J59" s="54"/>
      <c r="K59" s="54"/>
      <c r="L59" s="58"/>
      <c r="M59" s="90" t="str">
        <f>IFERROR(VLOOKUP(Pieteikums!$G$12,darba!$A$1:$D$4,2),"")</f>
        <v/>
      </c>
      <c r="N59" s="148"/>
      <c r="O59" s="132"/>
      <c r="P59" s="158"/>
      <c r="Q59" s="158"/>
      <c r="R59" s="149"/>
      <c r="S59" s="132">
        <f t="shared" si="59"/>
        <v>0</v>
      </c>
      <c r="T59" s="91">
        <f t="shared" ref="T59" si="66">ROUND(IF(P59="x",MIN(O59,L59*U59))+MIN(S59,Z59)+Q59,2)</f>
        <v>0</v>
      </c>
      <c r="U59" s="92">
        <f>SUMIF(GK!$D$2:$D$1462,MONTH(Dati!M59)+(Pieteikums!$E$12-2021)*12,GK!$B$2:$B$1462)</f>
        <v>0</v>
      </c>
      <c r="V59" s="93">
        <f>MAX(Pieteikums!$E$18,Dati!F59,Dati!H59,Dati!M59)</f>
        <v>0</v>
      </c>
      <c r="W59" s="93">
        <f>IFERROR(MIN(G59,I59,EDATE(M59,1)-1),0)</f>
        <v>0</v>
      </c>
      <c r="X59" s="92">
        <f>SUMIFS(GK!$B$2:$B$1462,GK!$A$2:$A$1462,"&gt;="&amp;V59,GK!$A$2:$A$1462,"&lt;="&amp;W59)</f>
        <v>0</v>
      </c>
      <c r="Y59" s="91">
        <f t="shared" ref="Y59" si="67">L59*MIN(N59,X59)</f>
        <v>0</v>
      </c>
      <c r="Z59" s="94">
        <f t="shared" si="57"/>
        <v>0</v>
      </c>
    </row>
    <row r="60" spans="1:26" ht="16.5">
      <c r="A60" s="77"/>
      <c r="B60" s="50"/>
      <c r="C60" s="50"/>
      <c r="D60" s="51"/>
      <c r="E60" s="50"/>
      <c r="F60" s="50"/>
      <c r="G60" s="50"/>
      <c r="H60" s="50"/>
      <c r="I60" s="50"/>
      <c r="J60" s="50"/>
      <c r="K60" s="50"/>
      <c r="L60" s="50"/>
      <c r="M60" s="66" t="str">
        <f>IFERROR(VLOOKUP(Pieteikums!$G$12,darba!$A$1:$D$4,3),"")</f>
        <v/>
      </c>
      <c r="N60" s="144"/>
      <c r="O60" s="130"/>
      <c r="P60" s="156"/>
      <c r="Q60" s="156"/>
      <c r="R60" s="145"/>
      <c r="S60" s="130">
        <f t="shared" si="59"/>
        <v>0</v>
      </c>
      <c r="T60" s="67">
        <f t="shared" ref="T60" si="68">ROUND(IF(P60="x",MIN(O60,L59*U60))+MIN(S60,Z60)+Q60,2)</f>
        <v>0</v>
      </c>
      <c r="U60" s="68">
        <f>SUMIF(GK!$D$2:$D$1462,MONTH(Dati!M60)+(Pieteikums!$E$12-2021)*12,GK!$B$2:$B$1462)</f>
        <v>0</v>
      </c>
      <c r="V60" s="69">
        <f>MAX(Pieteikums!$E$18,Dati!F59,Dati!H59,Dati!M60)</f>
        <v>0</v>
      </c>
      <c r="W60" s="69">
        <f>IFERROR(MIN(G59,I59,EDATE(M60,1)-1),0)</f>
        <v>0</v>
      </c>
      <c r="X60" s="68">
        <f>SUMIFS(GK!$B$2:$B$1462,GK!$A$2:$A$1462,"&gt;="&amp;V60,GK!$A$2:$A$1462,"&lt;="&amp;W60)</f>
        <v>0</v>
      </c>
      <c r="Y60" s="67">
        <f t="shared" ref="Y60" si="69">L59*MIN(N60,X60)</f>
        <v>0</v>
      </c>
      <c r="Z60" s="70">
        <f t="shared" si="57"/>
        <v>0</v>
      </c>
    </row>
    <row r="61" spans="1:26" ht="16.5">
      <c r="A61" s="78"/>
      <c r="B61" s="52"/>
      <c r="C61" s="52"/>
      <c r="D61" s="53"/>
      <c r="E61" s="52"/>
      <c r="F61" s="52"/>
      <c r="G61" s="52"/>
      <c r="H61" s="52"/>
      <c r="I61" s="52"/>
      <c r="J61" s="52"/>
      <c r="K61" s="52"/>
      <c r="L61" s="52"/>
      <c r="M61" s="71" t="str">
        <f>IFERROR(VLOOKUP(Pieteikums!$G$12,darba!$A$1:$D$4,4),"")</f>
        <v/>
      </c>
      <c r="N61" s="146"/>
      <c r="O61" s="131"/>
      <c r="P61" s="157"/>
      <c r="Q61" s="157"/>
      <c r="R61" s="147"/>
      <c r="S61" s="131">
        <f t="shared" si="59"/>
        <v>0</v>
      </c>
      <c r="T61" s="72">
        <f t="shared" ref="T61" si="70">ROUND(IF(P61="x",MIN(O61,L59*U61))+MIN(S61,Z61)+Q61,2)</f>
        <v>0</v>
      </c>
      <c r="U61" s="73">
        <f>SUMIF(GK!$D$2:$D$1462,MONTH(Dati!M61)+(Pieteikums!$E$12-2021)*12,GK!$B$2:$B$1462)</f>
        <v>0</v>
      </c>
      <c r="V61" s="74">
        <f>MAX(Pieteikums!$E$18,Dati!F59,Dati!H59,Dati!M61)</f>
        <v>0</v>
      </c>
      <c r="W61" s="74">
        <f>IFERROR(MIN(G59,I59,EDATE(M61,1)-1),0)</f>
        <v>0</v>
      </c>
      <c r="X61" s="73">
        <f>SUMIFS(GK!$B$2:$B$1462,GK!$A$2:$A$1462,"&gt;="&amp;V61,GK!$A$2:$A$1462,"&lt;="&amp;W61)</f>
        <v>0</v>
      </c>
      <c r="Y61" s="72">
        <f t="shared" ref="Y61" si="71">L59*MIN(N61,X61)</f>
        <v>0</v>
      </c>
      <c r="Z61" s="75">
        <f t="shared" si="57"/>
        <v>0</v>
      </c>
    </row>
    <row r="62" spans="1:26" ht="15">
      <c r="A62" s="77">
        <v>14</v>
      </c>
      <c r="B62" s="54"/>
      <c r="C62" s="54"/>
      <c r="D62" s="55"/>
      <c r="E62" s="56"/>
      <c r="F62" s="57"/>
      <c r="G62" s="57"/>
      <c r="H62" s="57"/>
      <c r="I62" s="57"/>
      <c r="J62" s="54"/>
      <c r="K62" s="54"/>
      <c r="L62" s="58"/>
      <c r="M62" s="90" t="str">
        <f>IFERROR(VLOOKUP(Pieteikums!$G$12,darba!$A$1:$D$4,2),"")</f>
        <v/>
      </c>
      <c r="N62" s="148"/>
      <c r="O62" s="132"/>
      <c r="P62" s="158"/>
      <c r="Q62" s="158"/>
      <c r="R62" s="149"/>
      <c r="S62" s="132">
        <f t="shared" si="59"/>
        <v>0</v>
      </c>
      <c r="T62" s="91">
        <f t="shared" ref="T62" si="72">ROUND(IF(P62="x",MIN(O62,L62*U62))+MIN(S62,Z62)+Q62,2)</f>
        <v>0</v>
      </c>
      <c r="U62" s="92">
        <f>SUMIF(GK!$D$2:$D$1462,MONTH(Dati!M62)+(Pieteikums!$E$12-2021)*12,GK!$B$2:$B$1462)</f>
        <v>0</v>
      </c>
      <c r="V62" s="93">
        <f>MAX(Pieteikums!$E$18,Dati!F62,Dati!H62,Dati!M62)</f>
        <v>0</v>
      </c>
      <c r="W62" s="93">
        <f>IFERROR(MIN(G62,I62,EDATE(M62,1)-1),0)</f>
        <v>0</v>
      </c>
      <c r="X62" s="92">
        <f>SUMIFS(GK!$B$2:$B$1462,GK!$A$2:$A$1462,"&gt;="&amp;V62,GK!$A$2:$A$1462,"&lt;="&amp;W62)</f>
        <v>0</v>
      </c>
      <c r="Y62" s="91">
        <f t="shared" ref="Y62" si="73">L62*MIN(N62,X62)</f>
        <v>0</v>
      </c>
      <c r="Z62" s="94">
        <f t="shared" si="57"/>
        <v>0</v>
      </c>
    </row>
    <row r="63" spans="1:26" ht="16.5">
      <c r="A63" s="77"/>
      <c r="B63" s="50"/>
      <c r="C63" s="50"/>
      <c r="D63" s="51"/>
      <c r="E63" s="50"/>
      <c r="F63" s="50"/>
      <c r="G63" s="50"/>
      <c r="H63" s="50"/>
      <c r="I63" s="50"/>
      <c r="J63" s="50"/>
      <c r="K63" s="50"/>
      <c r="L63" s="50"/>
      <c r="M63" s="66" t="str">
        <f>IFERROR(VLOOKUP(Pieteikums!$G$12,darba!$A$1:$D$4,3),"")</f>
        <v/>
      </c>
      <c r="N63" s="144"/>
      <c r="O63" s="130"/>
      <c r="P63" s="156"/>
      <c r="Q63" s="156"/>
      <c r="R63" s="145"/>
      <c r="S63" s="130">
        <f t="shared" si="59"/>
        <v>0</v>
      </c>
      <c r="T63" s="67">
        <f t="shared" ref="T63" si="74">ROUND(IF(P63="x",MIN(O63,L62*U63))+MIN(S63,Z63)+Q63,2)</f>
        <v>0</v>
      </c>
      <c r="U63" s="68">
        <f>SUMIF(GK!$D$2:$D$1462,MONTH(Dati!M63)+(Pieteikums!$E$12-2021)*12,GK!$B$2:$B$1462)</f>
        <v>0</v>
      </c>
      <c r="V63" s="69">
        <f>MAX(Pieteikums!$E$18,Dati!F62,Dati!H62,Dati!M63)</f>
        <v>0</v>
      </c>
      <c r="W63" s="69">
        <f>IFERROR(MIN(G62,I62,EDATE(M63,1)-1),0)</f>
        <v>0</v>
      </c>
      <c r="X63" s="68">
        <f>SUMIFS(GK!$B$2:$B$1462,GK!$A$2:$A$1462,"&gt;="&amp;V63,GK!$A$2:$A$1462,"&lt;="&amp;W63)</f>
        <v>0</v>
      </c>
      <c r="Y63" s="67">
        <f t="shared" ref="Y63" si="75">L62*MIN(N63,X63)</f>
        <v>0</v>
      </c>
      <c r="Z63" s="70">
        <f t="shared" si="57"/>
        <v>0</v>
      </c>
    </row>
    <row r="64" spans="1:26" ht="16.5">
      <c r="A64" s="78"/>
      <c r="B64" s="52"/>
      <c r="C64" s="52"/>
      <c r="D64" s="53"/>
      <c r="E64" s="52"/>
      <c r="F64" s="52"/>
      <c r="G64" s="52"/>
      <c r="H64" s="52"/>
      <c r="I64" s="52"/>
      <c r="J64" s="52"/>
      <c r="K64" s="52"/>
      <c r="L64" s="52"/>
      <c r="M64" s="71" t="str">
        <f>IFERROR(VLOOKUP(Pieteikums!$G$12,darba!$A$1:$D$4,4),"")</f>
        <v/>
      </c>
      <c r="N64" s="146"/>
      <c r="O64" s="131"/>
      <c r="P64" s="157"/>
      <c r="Q64" s="157"/>
      <c r="R64" s="147"/>
      <c r="S64" s="131">
        <f t="shared" si="59"/>
        <v>0</v>
      </c>
      <c r="T64" s="72">
        <f t="shared" ref="T64" si="76">ROUND(IF(P64="x",MIN(O64,L62*U64))+MIN(S64,Z64)+Q64,2)</f>
        <v>0</v>
      </c>
      <c r="U64" s="73">
        <f>SUMIF(GK!$D$2:$D$1462,MONTH(Dati!M64)+(Pieteikums!$E$12-2021)*12,GK!$B$2:$B$1462)</f>
        <v>0</v>
      </c>
      <c r="V64" s="74">
        <f>MAX(Pieteikums!$E$18,Dati!F62,Dati!H62,Dati!M64)</f>
        <v>0</v>
      </c>
      <c r="W64" s="74">
        <f>IFERROR(MIN(G62,I62,EDATE(M64,1)-1),0)</f>
        <v>0</v>
      </c>
      <c r="X64" s="73">
        <f>SUMIFS(GK!$B$2:$B$1462,GK!$A$2:$A$1462,"&gt;="&amp;V64,GK!$A$2:$A$1462,"&lt;="&amp;W64)</f>
        <v>0</v>
      </c>
      <c r="Y64" s="72">
        <f t="shared" ref="Y64" si="77">L62*MIN(N64,X64)</f>
        <v>0</v>
      </c>
      <c r="Z64" s="75">
        <f t="shared" si="57"/>
        <v>0</v>
      </c>
    </row>
    <row r="65" spans="1:26" ht="15">
      <c r="A65" s="77">
        <v>15</v>
      </c>
      <c r="B65" s="54"/>
      <c r="C65" s="54"/>
      <c r="D65" s="55"/>
      <c r="E65" s="56"/>
      <c r="F65" s="57"/>
      <c r="G65" s="57"/>
      <c r="H65" s="57"/>
      <c r="I65" s="57"/>
      <c r="J65" s="54"/>
      <c r="K65" s="54"/>
      <c r="L65" s="58"/>
      <c r="M65" s="90" t="str">
        <f>IFERROR(VLOOKUP(Pieteikums!$G$12,darba!$A$1:$D$4,2),"")</f>
        <v/>
      </c>
      <c r="N65" s="148"/>
      <c r="O65" s="132"/>
      <c r="P65" s="158"/>
      <c r="Q65" s="158"/>
      <c r="R65" s="149"/>
      <c r="S65" s="132">
        <f t="shared" si="59"/>
        <v>0</v>
      </c>
      <c r="T65" s="91">
        <f t="shared" ref="T65" si="78">ROUND(IF(P65="x",MIN(O65,L65*U65))+MIN(S65,Z65)+Q65,2)</f>
        <v>0</v>
      </c>
      <c r="U65" s="92">
        <f>SUMIF(GK!$D$2:$D$1462,MONTH(Dati!M65)+(Pieteikums!$E$12-2021)*12,GK!$B$2:$B$1462)</f>
        <v>0</v>
      </c>
      <c r="V65" s="93">
        <f>MAX(Pieteikums!$E$18,Dati!F65,Dati!H65,Dati!M65)</f>
        <v>0</v>
      </c>
      <c r="W65" s="93">
        <f>IFERROR(MIN(G65,I65,EDATE(M65,1)-1),0)</f>
        <v>0</v>
      </c>
      <c r="X65" s="92">
        <f>SUMIFS(GK!$B$2:$B$1462,GK!$A$2:$A$1462,"&gt;="&amp;V65,GK!$A$2:$A$1462,"&lt;="&amp;W65)</f>
        <v>0</v>
      </c>
      <c r="Y65" s="91">
        <f t="shared" ref="Y65" si="79">L65*MIN(N65,X65)</f>
        <v>0</v>
      </c>
      <c r="Z65" s="94">
        <f t="shared" si="57"/>
        <v>0</v>
      </c>
    </row>
    <row r="66" spans="1:26" ht="16.5">
      <c r="A66" s="77"/>
      <c r="B66" s="50"/>
      <c r="C66" s="50"/>
      <c r="D66" s="51"/>
      <c r="E66" s="50"/>
      <c r="F66" s="50"/>
      <c r="G66" s="50"/>
      <c r="H66" s="50"/>
      <c r="I66" s="50"/>
      <c r="J66" s="50"/>
      <c r="K66" s="50"/>
      <c r="L66" s="50"/>
      <c r="M66" s="66" t="str">
        <f>IFERROR(VLOOKUP(Pieteikums!$G$12,darba!$A$1:$D$4,3),"")</f>
        <v/>
      </c>
      <c r="N66" s="144"/>
      <c r="O66" s="130"/>
      <c r="P66" s="156"/>
      <c r="Q66" s="156"/>
      <c r="R66" s="145"/>
      <c r="S66" s="130">
        <f t="shared" si="59"/>
        <v>0</v>
      </c>
      <c r="T66" s="67">
        <f t="shared" ref="T66" si="80">ROUND(IF(P66="x",MIN(O66,L65*U66))+MIN(S66,Z66)+Q66,2)</f>
        <v>0</v>
      </c>
      <c r="U66" s="68">
        <f>SUMIF(GK!$D$2:$D$1462,MONTH(Dati!M66)+(Pieteikums!$E$12-2021)*12,GK!$B$2:$B$1462)</f>
        <v>0</v>
      </c>
      <c r="V66" s="69">
        <f>MAX(Pieteikums!$E$18,Dati!F65,Dati!H65,Dati!M66)</f>
        <v>0</v>
      </c>
      <c r="W66" s="69">
        <f>IFERROR(MIN(G65,I65,EDATE(M66,1)-1),0)</f>
        <v>0</v>
      </c>
      <c r="X66" s="68">
        <f>SUMIFS(GK!$B$2:$B$1462,GK!$A$2:$A$1462,"&gt;="&amp;V66,GK!$A$2:$A$1462,"&lt;="&amp;W66)</f>
        <v>0</v>
      </c>
      <c r="Y66" s="67">
        <f t="shared" ref="Y66" si="81">L65*MIN(N66,X66)</f>
        <v>0</v>
      </c>
      <c r="Z66" s="70">
        <f t="shared" si="57"/>
        <v>0</v>
      </c>
    </row>
    <row r="67" spans="1:26" ht="16.5">
      <c r="A67" s="78"/>
      <c r="B67" s="52"/>
      <c r="C67" s="52"/>
      <c r="D67" s="53"/>
      <c r="E67" s="52"/>
      <c r="F67" s="52"/>
      <c r="G67" s="52"/>
      <c r="H67" s="52"/>
      <c r="I67" s="52"/>
      <c r="J67" s="52"/>
      <c r="K67" s="52"/>
      <c r="L67" s="52"/>
      <c r="M67" s="71" t="str">
        <f>IFERROR(VLOOKUP(Pieteikums!$G$12,darba!$A$1:$D$4,4),"")</f>
        <v/>
      </c>
      <c r="N67" s="146"/>
      <c r="O67" s="131"/>
      <c r="P67" s="157"/>
      <c r="Q67" s="157"/>
      <c r="R67" s="147"/>
      <c r="S67" s="131">
        <f t="shared" si="59"/>
        <v>0</v>
      </c>
      <c r="T67" s="72">
        <f t="shared" ref="T67" si="82">ROUND(IF(P67="x",MIN(O67,L65*U67))+MIN(S67,Z67)+Q67,2)</f>
        <v>0</v>
      </c>
      <c r="U67" s="73">
        <f>SUMIF(GK!$D$2:$D$1462,MONTH(Dati!M67)+(Pieteikums!$E$12-2021)*12,GK!$B$2:$B$1462)</f>
        <v>0</v>
      </c>
      <c r="V67" s="74">
        <f>MAX(Pieteikums!$E$18,Dati!F65,Dati!H65,Dati!M67)</f>
        <v>0</v>
      </c>
      <c r="W67" s="74">
        <f>IFERROR(MIN(G65,I65,EDATE(M67,1)-1),0)</f>
        <v>0</v>
      </c>
      <c r="X67" s="73">
        <f>SUMIFS(GK!$B$2:$B$1462,GK!$A$2:$A$1462,"&gt;="&amp;V67,GK!$A$2:$A$1462,"&lt;="&amp;W67)</f>
        <v>0</v>
      </c>
      <c r="Y67" s="72">
        <f t="shared" ref="Y67" si="83">L65*MIN(N67,X67)</f>
        <v>0</v>
      </c>
      <c r="Z67" s="75">
        <f t="shared" si="57"/>
        <v>0</v>
      </c>
    </row>
    <row r="68" spans="1:26" ht="15">
      <c r="A68" s="77">
        <v>16</v>
      </c>
      <c r="B68" s="54"/>
      <c r="C68" s="54"/>
      <c r="D68" s="55"/>
      <c r="E68" s="56"/>
      <c r="F68" s="57"/>
      <c r="G68" s="57"/>
      <c r="H68" s="57"/>
      <c r="I68" s="57"/>
      <c r="J68" s="54"/>
      <c r="K68" s="54"/>
      <c r="L68" s="58"/>
      <c r="M68" s="90" t="str">
        <f>IFERROR(VLOOKUP(Pieteikums!$G$12,darba!$A$1:$D$4,2),"")</f>
        <v/>
      </c>
      <c r="N68" s="148"/>
      <c r="O68" s="132"/>
      <c r="P68" s="158"/>
      <c r="Q68" s="158"/>
      <c r="R68" s="149"/>
      <c r="S68" s="132">
        <f>O68*R68</f>
        <v>0</v>
      </c>
      <c r="T68" s="91">
        <f t="shared" ref="T68" si="84">ROUND(IF(P68="x",MIN(O68,L68*U68))+MIN(S68,Z68)+Q68,2)</f>
        <v>0</v>
      </c>
      <c r="U68" s="92">
        <f>SUMIF(GK!$D$2:$D$1462,MONTH(Dati!M68)+(Pieteikums!$E$12-2021)*12,GK!$B$2:$B$1462)</f>
        <v>0</v>
      </c>
      <c r="V68" s="93">
        <f>MAX(Pieteikums!$E$18,Dati!F68,Dati!H68,Dati!M68)</f>
        <v>0</v>
      </c>
      <c r="W68" s="93">
        <f>IFERROR(MIN(G68,I68,EDATE(M68,1)-1),0)</f>
        <v>0</v>
      </c>
      <c r="X68" s="92">
        <f>SUMIFS(GK!$B$2:$B$1462,GK!$A$2:$A$1462,"&gt;="&amp;V68,GK!$A$2:$A$1462,"&lt;="&amp;W68)</f>
        <v>0</v>
      </c>
      <c r="Y68" s="91">
        <f>L68*MIN(N68,X68)</f>
        <v>0</v>
      </c>
      <c r="Z68" s="94">
        <f>Y68*R68</f>
        <v>0</v>
      </c>
    </row>
    <row r="69" spans="1:26" ht="16.5">
      <c r="A69" s="77"/>
      <c r="B69" s="50"/>
      <c r="C69" s="50"/>
      <c r="D69" s="51"/>
      <c r="E69" s="50"/>
      <c r="F69" s="50"/>
      <c r="G69" s="50"/>
      <c r="H69" s="50"/>
      <c r="I69" s="50"/>
      <c r="J69" s="50"/>
      <c r="K69" s="50"/>
      <c r="L69" s="50"/>
      <c r="M69" s="66" t="str">
        <f>IFERROR(VLOOKUP(Pieteikums!$G$12,darba!$A$1:$D$4,3),"")</f>
        <v/>
      </c>
      <c r="N69" s="144"/>
      <c r="O69" s="130"/>
      <c r="P69" s="156"/>
      <c r="Q69" s="156"/>
      <c r="R69" s="145"/>
      <c r="S69" s="130">
        <f>O69*R69</f>
        <v>0</v>
      </c>
      <c r="T69" s="67">
        <f t="shared" ref="T69" si="85">ROUND(IF(P69="x",MIN(O69,L68*U69))+MIN(S69,Z69)+Q69,2)</f>
        <v>0</v>
      </c>
      <c r="U69" s="68">
        <f>SUMIF(GK!$D$2:$D$1462,MONTH(Dati!M69)+(Pieteikums!$E$12-2021)*12,GK!$B$2:$B$1462)</f>
        <v>0</v>
      </c>
      <c r="V69" s="69">
        <f>MAX(Pieteikums!$E$18,Dati!F68,Dati!H68,Dati!M69)</f>
        <v>0</v>
      </c>
      <c r="W69" s="69">
        <f>IFERROR(MIN(G68,I68,EDATE(M69,1)-1),0)</f>
        <v>0</v>
      </c>
      <c r="X69" s="68">
        <f>SUMIFS(GK!$B$2:$B$1462,GK!$A$2:$A$1462,"&gt;="&amp;V69,GK!$A$2:$A$1462,"&lt;="&amp;W69)</f>
        <v>0</v>
      </c>
      <c r="Y69" s="67">
        <f>L68*MIN(N69,X69)</f>
        <v>0</v>
      </c>
      <c r="Z69" s="70">
        <f t="shared" ref="Z69:Z82" si="86">Y69*R69</f>
        <v>0</v>
      </c>
    </row>
    <row r="70" spans="1:26" ht="16.5">
      <c r="A70" s="78"/>
      <c r="B70" s="52"/>
      <c r="C70" s="52"/>
      <c r="D70" s="53"/>
      <c r="E70" s="52"/>
      <c r="F70" s="52"/>
      <c r="G70" s="52"/>
      <c r="H70" s="52"/>
      <c r="I70" s="52"/>
      <c r="J70" s="52"/>
      <c r="K70" s="52"/>
      <c r="L70" s="52"/>
      <c r="M70" s="71" t="str">
        <f>IFERROR(VLOOKUP(Pieteikums!$G$12,darba!$A$1:$D$4,4),"")</f>
        <v/>
      </c>
      <c r="N70" s="146"/>
      <c r="O70" s="131"/>
      <c r="P70" s="157"/>
      <c r="Q70" s="157"/>
      <c r="R70" s="147"/>
      <c r="S70" s="131">
        <f>O70*R70</f>
        <v>0</v>
      </c>
      <c r="T70" s="72">
        <f t="shared" ref="T70" si="87">ROUND(IF(P70="x",MIN(O70,L68*U70))+MIN(S70,Z70)+Q70,2)</f>
        <v>0</v>
      </c>
      <c r="U70" s="73">
        <f>SUMIF(GK!$D$2:$D$1462,MONTH(Dati!M70)+(Pieteikums!$E$12-2021)*12,GK!$B$2:$B$1462)</f>
        <v>0</v>
      </c>
      <c r="V70" s="74">
        <f>MAX(Pieteikums!$E$18,Dati!F68,Dati!H68,Dati!M70)</f>
        <v>0</v>
      </c>
      <c r="W70" s="74">
        <f>IFERROR(MIN(G68,I68,EDATE(M70,1)-1),0)</f>
        <v>0</v>
      </c>
      <c r="X70" s="73">
        <f>SUMIFS(GK!$B$2:$B$1462,GK!$A$2:$A$1462,"&gt;="&amp;V70,GK!$A$2:$A$1462,"&lt;="&amp;W70)</f>
        <v>0</v>
      </c>
      <c r="Y70" s="72">
        <f>L68*MIN(N70,X70)</f>
        <v>0</v>
      </c>
      <c r="Z70" s="75">
        <f t="shared" si="86"/>
        <v>0</v>
      </c>
    </row>
    <row r="71" spans="1:26" ht="15">
      <c r="A71" s="77">
        <v>17</v>
      </c>
      <c r="B71" s="54"/>
      <c r="C71" s="54"/>
      <c r="D71" s="55"/>
      <c r="E71" s="56"/>
      <c r="F71" s="57"/>
      <c r="G71" s="57"/>
      <c r="H71" s="57"/>
      <c r="I71" s="57"/>
      <c r="J71" s="54"/>
      <c r="K71" s="54"/>
      <c r="L71" s="58"/>
      <c r="M71" s="90" t="str">
        <f>IFERROR(VLOOKUP(Pieteikums!$G$12,darba!$A$1:$D$4,2),"")</f>
        <v/>
      </c>
      <c r="N71" s="148"/>
      <c r="O71" s="132"/>
      <c r="P71" s="158"/>
      <c r="Q71" s="158"/>
      <c r="R71" s="149"/>
      <c r="S71" s="132">
        <f t="shared" ref="S71:S82" si="88">O71*R71</f>
        <v>0</v>
      </c>
      <c r="T71" s="91">
        <f t="shared" ref="T71" si="89">ROUND(IF(P71="x",MIN(O71,L71*U71))+MIN(S71,Z71)+Q71,2)</f>
        <v>0</v>
      </c>
      <c r="U71" s="92">
        <f>SUMIF(GK!$D$2:$D$1462,MONTH(Dati!M71)+(Pieteikums!$E$12-2021)*12,GK!$B$2:$B$1462)</f>
        <v>0</v>
      </c>
      <c r="V71" s="93">
        <f>MAX(Pieteikums!$E$18,Dati!F71,Dati!H71,Dati!M71)</f>
        <v>0</v>
      </c>
      <c r="W71" s="93">
        <f>IFERROR(MIN(G71,I71,EDATE(M71,1)-1),0)</f>
        <v>0</v>
      </c>
      <c r="X71" s="92">
        <f>SUMIFS(GK!$B$2:$B$1462,GK!$A$2:$A$1462,"&gt;="&amp;V71,GK!$A$2:$A$1462,"&lt;="&amp;W71)</f>
        <v>0</v>
      </c>
      <c r="Y71" s="91">
        <f t="shared" ref="Y71" si="90">L71*MIN(N71,X71)</f>
        <v>0</v>
      </c>
      <c r="Z71" s="94">
        <f t="shared" si="86"/>
        <v>0</v>
      </c>
    </row>
    <row r="72" spans="1:26" ht="16.5">
      <c r="A72" s="77"/>
      <c r="B72" s="50"/>
      <c r="C72" s="50"/>
      <c r="D72" s="51"/>
      <c r="E72" s="50"/>
      <c r="F72" s="50"/>
      <c r="G72" s="50"/>
      <c r="H72" s="50"/>
      <c r="I72" s="50"/>
      <c r="J72" s="50"/>
      <c r="K72" s="50"/>
      <c r="L72" s="50"/>
      <c r="M72" s="66" t="str">
        <f>IFERROR(VLOOKUP(Pieteikums!$G$12,darba!$A$1:$D$4,3),"")</f>
        <v/>
      </c>
      <c r="N72" s="144"/>
      <c r="O72" s="130"/>
      <c r="P72" s="156"/>
      <c r="Q72" s="156"/>
      <c r="R72" s="145"/>
      <c r="S72" s="130">
        <f t="shared" si="88"/>
        <v>0</v>
      </c>
      <c r="T72" s="67">
        <f t="shared" ref="T72" si="91">ROUND(IF(P72="x",MIN(O72,L71*U72))+MIN(S72,Z72)+Q72,2)</f>
        <v>0</v>
      </c>
      <c r="U72" s="68">
        <f>SUMIF(GK!$D$2:$D$1462,MONTH(Dati!M72)+(Pieteikums!$E$12-2021)*12,GK!$B$2:$B$1462)</f>
        <v>0</v>
      </c>
      <c r="V72" s="69">
        <f>MAX(Pieteikums!$E$18,Dati!F71,Dati!H71,Dati!M72)</f>
        <v>0</v>
      </c>
      <c r="W72" s="69">
        <f>IFERROR(MIN(G71,I71,EDATE(M72,1)-1),0)</f>
        <v>0</v>
      </c>
      <c r="X72" s="68">
        <f>SUMIFS(GK!$B$2:$B$1462,GK!$A$2:$A$1462,"&gt;="&amp;V72,GK!$A$2:$A$1462,"&lt;="&amp;W72)</f>
        <v>0</v>
      </c>
      <c r="Y72" s="67">
        <f t="shared" ref="Y72" si="92">L71*MIN(N72,X72)</f>
        <v>0</v>
      </c>
      <c r="Z72" s="70">
        <f t="shared" si="86"/>
        <v>0</v>
      </c>
    </row>
    <row r="73" spans="1:26" ht="16.5">
      <c r="A73" s="78"/>
      <c r="B73" s="52"/>
      <c r="C73" s="52"/>
      <c r="D73" s="53"/>
      <c r="E73" s="52"/>
      <c r="F73" s="52"/>
      <c r="G73" s="52"/>
      <c r="H73" s="52"/>
      <c r="I73" s="52"/>
      <c r="J73" s="52"/>
      <c r="K73" s="52"/>
      <c r="L73" s="52"/>
      <c r="M73" s="71" t="str">
        <f>IFERROR(VLOOKUP(Pieteikums!$G$12,darba!$A$1:$D$4,4),"")</f>
        <v/>
      </c>
      <c r="N73" s="146"/>
      <c r="O73" s="131"/>
      <c r="P73" s="157"/>
      <c r="Q73" s="157"/>
      <c r="R73" s="147"/>
      <c r="S73" s="131">
        <f t="shared" si="88"/>
        <v>0</v>
      </c>
      <c r="T73" s="72">
        <f t="shared" ref="T73" si="93">ROUND(IF(P73="x",MIN(O73,L71*U73))+MIN(S73,Z73)+Q73,2)</f>
        <v>0</v>
      </c>
      <c r="U73" s="73">
        <f>SUMIF(GK!$D$2:$D$1462,MONTH(Dati!M73)+(Pieteikums!$E$12-2021)*12,GK!$B$2:$B$1462)</f>
        <v>0</v>
      </c>
      <c r="V73" s="74">
        <f>MAX(Pieteikums!$E$18,Dati!F71,Dati!H71,Dati!M73)</f>
        <v>0</v>
      </c>
      <c r="W73" s="74">
        <f>IFERROR(MIN(G71,I71,EDATE(M73,1)-1),0)</f>
        <v>0</v>
      </c>
      <c r="X73" s="73">
        <f>SUMIFS(GK!$B$2:$B$1462,GK!$A$2:$A$1462,"&gt;="&amp;V73,GK!$A$2:$A$1462,"&lt;="&amp;W73)</f>
        <v>0</v>
      </c>
      <c r="Y73" s="72">
        <f t="shared" ref="Y73" si="94">L71*MIN(N73,X73)</f>
        <v>0</v>
      </c>
      <c r="Z73" s="75">
        <f t="shared" si="86"/>
        <v>0</v>
      </c>
    </row>
    <row r="74" spans="1:26" ht="15">
      <c r="A74" s="77">
        <v>18</v>
      </c>
      <c r="B74" s="54"/>
      <c r="C74" s="54"/>
      <c r="D74" s="55"/>
      <c r="E74" s="56"/>
      <c r="F74" s="57"/>
      <c r="G74" s="57"/>
      <c r="H74" s="57"/>
      <c r="I74" s="57"/>
      <c r="J74" s="54"/>
      <c r="K74" s="54"/>
      <c r="L74" s="58"/>
      <c r="M74" s="90" t="str">
        <f>IFERROR(VLOOKUP(Pieteikums!$G$12,darba!$A$1:$D$4,2),"")</f>
        <v/>
      </c>
      <c r="N74" s="148"/>
      <c r="O74" s="132"/>
      <c r="P74" s="158"/>
      <c r="Q74" s="158"/>
      <c r="R74" s="149"/>
      <c r="S74" s="132">
        <f t="shared" si="88"/>
        <v>0</v>
      </c>
      <c r="T74" s="91">
        <f t="shared" ref="T74" si="95">ROUND(IF(P74="x",MIN(O74,L74*U74))+MIN(S74,Z74)+Q74,2)</f>
        <v>0</v>
      </c>
      <c r="U74" s="92">
        <f>SUMIF(GK!$D$2:$D$1462,MONTH(Dati!M74)+(Pieteikums!$E$12-2021)*12,GK!$B$2:$B$1462)</f>
        <v>0</v>
      </c>
      <c r="V74" s="93">
        <f>MAX(Pieteikums!$E$18,Dati!F74,Dati!H74,Dati!M74)</f>
        <v>0</v>
      </c>
      <c r="W74" s="93">
        <f>IFERROR(MIN(G74,I74,EDATE(M74,1)-1),0)</f>
        <v>0</v>
      </c>
      <c r="X74" s="92">
        <f>SUMIFS(GK!$B$2:$B$1462,GK!$A$2:$A$1462,"&gt;="&amp;V74,GK!$A$2:$A$1462,"&lt;="&amp;W74)</f>
        <v>0</v>
      </c>
      <c r="Y74" s="91">
        <f t="shared" ref="Y74" si="96">L74*MIN(N74,X74)</f>
        <v>0</v>
      </c>
      <c r="Z74" s="94">
        <f t="shared" si="86"/>
        <v>0</v>
      </c>
    </row>
    <row r="75" spans="1:26" ht="16.5">
      <c r="A75" s="77"/>
      <c r="B75" s="50"/>
      <c r="C75" s="50"/>
      <c r="D75" s="51"/>
      <c r="E75" s="50"/>
      <c r="F75" s="50"/>
      <c r="G75" s="50"/>
      <c r="H75" s="50"/>
      <c r="I75" s="50"/>
      <c r="J75" s="50"/>
      <c r="K75" s="50"/>
      <c r="L75" s="50"/>
      <c r="M75" s="66" t="str">
        <f>IFERROR(VLOOKUP(Pieteikums!$G$12,darba!$A$1:$D$4,3),"")</f>
        <v/>
      </c>
      <c r="N75" s="144"/>
      <c r="O75" s="130"/>
      <c r="P75" s="156"/>
      <c r="Q75" s="156"/>
      <c r="R75" s="145"/>
      <c r="S75" s="130">
        <f t="shared" si="88"/>
        <v>0</v>
      </c>
      <c r="T75" s="67">
        <f t="shared" ref="T75" si="97">ROUND(IF(P75="x",MIN(O75,L74*U75))+MIN(S75,Z75)+Q75,2)</f>
        <v>0</v>
      </c>
      <c r="U75" s="68">
        <f>SUMIF(GK!$D$2:$D$1462,MONTH(Dati!M75)+(Pieteikums!$E$12-2021)*12,GK!$B$2:$B$1462)</f>
        <v>0</v>
      </c>
      <c r="V75" s="69">
        <f>MAX(Pieteikums!$E$18,Dati!F74,Dati!H74,Dati!M75)</f>
        <v>0</v>
      </c>
      <c r="W75" s="69">
        <f>IFERROR(MIN(G74,I74,EDATE(M75,1)-1),0)</f>
        <v>0</v>
      </c>
      <c r="X75" s="68">
        <f>SUMIFS(GK!$B$2:$B$1462,GK!$A$2:$A$1462,"&gt;="&amp;V75,GK!$A$2:$A$1462,"&lt;="&amp;W75)</f>
        <v>0</v>
      </c>
      <c r="Y75" s="67">
        <f t="shared" ref="Y75" si="98">L74*MIN(N75,X75)</f>
        <v>0</v>
      </c>
      <c r="Z75" s="70">
        <f t="shared" si="86"/>
        <v>0</v>
      </c>
    </row>
    <row r="76" spans="1:26" ht="16.5">
      <c r="A76" s="78"/>
      <c r="B76" s="52"/>
      <c r="C76" s="52"/>
      <c r="D76" s="53"/>
      <c r="E76" s="52"/>
      <c r="F76" s="52"/>
      <c r="G76" s="52"/>
      <c r="H76" s="52"/>
      <c r="I76" s="52"/>
      <c r="J76" s="52"/>
      <c r="K76" s="52"/>
      <c r="L76" s="52"/>
      <c r="M76" s="71" t="str">
        <f>IFERROR(VLOOKUP(Pieteikums!$G$12,darba!$A$1:$D$4,4),"")</f>
        <v/>
      </c>
      <c r="N76" s="146"/>
      <c r="O76" s="131"/>
      <c r="P76" s="157"/>
      <c r="Q76" s="157"/>
      <c r="R76" s="147"/>
      <c r="S76" s="131">
        <f t="shared" si="88"/>
        <v>0</v>
      </c>
      <c r="T76" s="72">
        <f t="shared" ref="T76" si="99">ROUND(IF(P76="x",MIN(O76,L74*U76))+MIN(S76,Z76)+Q76,2)</f>
        <v>0</v>
      </c>
      <c r="U76" s="73">
        <f>SUMIF(GK!$D$2:$D$1462,MONTH(Dati!M76)+(Pieteikums!$E$12-2021)*12,GK!$B$2:$B$1462)</f>
        <v>0</v>
      </c>
      <c r="V76" s="74">
        <f>MAX(Pieteikums!$E$18,Dati!F74,Dati!H74,Dati!M76)</f>
        <v>0</v>
      </c>
      <c r="W76" s="74">
        <f>IFERROR(MIN(G74,I74,EDATE(M76,1)-1),0)</f>
        <v>0</v>
      </c>
      <c r="X76" s="73">
        <f>SUMIFS(GK!$B$2:$B$1462,GK!$A$2:$A$1462,"&gt;="&amp;V76,GK!$A$2:$A$1462,"&lt;="&amp;W76)</f>
        <v>0</v>
      </c>
      <c r="Y76" s="72">
        <f t="shared" ref="Y76" si="100">L74*MIN(N76,X76)</f>
        <v>0</v>
      </c>
      <c r="Z76" s="75">
        <f t="shared" si="86"/>
        <v>0</v>
      </c>
    </row>
    <row r="77" spans="1:26" ht="15">
      <c r="A77" s="77">
        <v>19</v>
      </c>
      <c r="B77" s="54"/>
      <c r="C77" s="54"/>
      <c r="D77" s="55"/>
      <c r="E77" s="56"/>
      <c r="F77" s="57"/>
      <c r="G77" s="57"/>
      <c r="H77" s="57"/>
      <c r="I77" s="57"/>
      <c r="J77" s="54"/>
      <c r="K77" s="54"/>
      <c r="L77" s="58"/>
      <c r="M77" s="90" t="str">
        <f>IFERROR(VLOOKUP(Pieteikums!$G$12,darba!$A$1:$D$4,2),"")</f>
        <v/>
      </c>
      <c r="N77" s="148"/>
      <c r="O77" s="132"/>
      <c r="P77" s="158"/>
      <c r="Q77" s="158"/>
      <c r="R77" s="149"/>
      <c r="S77" s="132">
        <f t="shared" si="88"/>
        <v>0</v>
      </c>
      <c r="T77" s="91">
        <f t="shared" ref="T77" si="101">ROUND(IF(P77="x",MIN(O77,L77*U77))+MIN(S77,Z77)+Q77,2)</f>
        <v>0</v>
      </c>
      <c r="U77" s="92">
        <f>SUMIF(GK!$D$2:$D$1462,MONTH(Dati!M77)+(Pieteikums!$E$12-2021)*12,GK!$B$2:$B$1462)</f>
        <v>0</v>
      </c>
      <c r="V77" s="93">
        <f>MAX(Pieteikums!$E$18,Dati!F77,Dati!H77,Dati!M77)</f>
        <v>0</v>
      </c>
      <c r="W77" s="93">
        <f>IFERROR(MIN(G77,I77,EDATE(M77,1)-1),0)</f>
        <v>0</v>
      </c>
      <c r="X77" s="92">
        <f>SUMIFS(GK!$B$2:$B$1462,GK!$A$2:$A$1462,"&gt;="&amp;V77,GK!$A$2:$A$1462,"&lt;="&amp;W77)</f>
        <v>0</v>
      </c>
      <c r="Y77" s="91">
        <f t="shared" ref="Y77" si="102">L77*MIN(N77,X77)</f>
        <v>0</v>
      </c>
      <c r="Z77" s="94">
        <f t="shared" si="86"/>
        <v>0</v>
      </c>
    </row>
    <row r="78" spans="1:26" ht="16.5">
      <c r="A78" s="77"/>
      <c r="B78" s="50"/>
      <c r="C78" s="50"/>
      <c r="D78" s="51"/>
      <c r="E78" s="50"/>
      <c r="F78" s="50"/>
      <c r="G78" s="50"/>
      <c r="H78" s="50"/>
      <c r="I78" s="50"/>
      <c r="J78" s="50"/>
      <c r="K78" s="50"/>
      <c r="L78" s="50"/>
      <c r="M78" s="66" t="str">
        <f>IFERROR(VLOOKUP(Pieteikums!$G$12,darba!$A$1:$D$4,3),"")</f>
        <v/>
      </c>
      <c r="N78" s="144"/>
      <c r="O78" s="130"/>
      <c r="P78" s="156"/>
      <c r="Q78" s="156"/>
      <c r="R78" s="145"/>
      <c r="S78" s="130">
        <f t="shared" si="88"/>
        <v>0</v>
      </c>
      <c r="T78" s="67">
        <f t="shared" ref="T78" si="103">ROUND(IF(P78="x",MIN(O78,L77*U78))+MIN(S78,Z78)+Q78,2)</f>
        <v>0</v>
      </c>
      <c r="U78" s="68">
        <f>SUMIF(GK!$D$2:$D$1462,MONTH(Dati!M78)+(Pieteikums!$E$12-2021)*12,GK!$B$2:$B$1462)</f>
        <v>0</v>
      </c>
      <c r="V78" s="69">
        <f>MAX(Pieteikums!$E$18,Dati!F77,Dati!H77,Dati!M78)</f>
        <v>0</v>
      </c>
      <c r="W78" s="69">
        <f>IFERROR(MIN(G77,I77,EDATE(M78,1)-1),0)</f>
        <v>0</v>
      </c>
      <c r="X78" s="68">
        <f>SUMIFS(GK!$B$2:$B$1462,GK!$A$2:$A$1462,"&gt;="&amp;V78,GK!$A$2:$A$1462,"&lt;="&amp;W78)</f>
        <v>0</v>
      </c>
      <c r="Y78" s="67">
        <f t="shared" ref="Y78" si="104">L77*MIN(N78,X78)</f>
        <v>0</v>
      </c>
      <c r="Z78" s="70">
        <f t="shared" si="86"/>
        <v>0</v>
      </c>
    </row>
    <row r="79" spans="1:26" ht="16.5">
      <c r="A79" s="78"/>
      <c r="B79" s="52"/>
      <c r="C79" s="52"/>
      <c r="D79" s="53"/>
      <c r="E79" s="52"/>
      <c r="F79" s="52"/>
      <c r="G79" s="52"/>
      <c r="H79" s="52"/>
      <c r="I79" s="52"/>
      <c r="J79" s="52"/>
      <c r="K79" s="52"/>
      <c r="L79" s="52"/>
      <c r="M79" s="71" t="str">
        <f>IFERROR(VLOOKUP(Pieteikums!$G$12,darba!$A$1:$D$4,4),"")</f>
        <v/>
      </c>
      <c r="N79" s="146"/>
      <c r="O79" s="131"/>
      <c r="P79" s="157"/>
      <c r="Q79" s="157"/>
      <c r="R79" s="147"/>
      <c r="S79" s="131">
        <f t="shared" si="88"/>
        <v>0</v>
      </c>
      <c r="T79" s="72">
        <f t="shared" ref="T79" si="105">ROUND(IF(P79="x",MIN(O79,L77*U79))+MIN(S79,Z79)+Q79,2)</f>
        <v>0</v>
      </c>
      <c r="U79" s="73">
        <f>SUMIF(GK!$D$2:$D$1462,MONTH(Dati!M79)+(Pieteikums!$E$12-2021)*12,GK!$B$2:$B$1462)</f>
        <v>0</v>
      </c>
      <c r="V79" s="74">
        <f>MAX(Pieteikums!$E$18,Dati!F77,Dati!H77,Dati!M79)</f>
        <v>0</v>
      </c>
      <c r="W79" s="74">
        <f>IFERROR(MIN(G77,I77,EDATE(M79,1)-1),0)</f>
        <v>0</v>
      </c>
      <c r="X79" s="73">
        <f>SUMIFS(GK!$B$2:$B$1462,GK!$A$2:$A$1462,"&gt;="&amp;V79,GK!$A$2:$A$1462,"&lt;="&amp;W79)</f>
        <v>0</v>
      </c>
      <c r="Y79" s="72">
        <f t="shared" ref="Y79" si="106">L77*MIN(N79,X79)</f>
        <v>0</v>
      </c>
      <c r="Z79" s="75">
        <f t="shared" si="86"/>
        <v>0</v>
      </c>
    </row>
    <row r="80" spans="1:26" ht="15">
      <c r="A80" s="77">
        <v>20</v>
      </c>
      <c r="B80" s="54"/>
      <c r="C80" s="54"/>
      <c r="D80" s="55"/>
      <c r="E80" s="56"/>
      <c r="F80" s="57"/>
      <c r="G80" s="57"/>
      <c r="H80" s="57"/>
      <c r="I80" s="57"/>
      <c r="J80" s="54"/>
      <c r="K80" s="54"/>
      <c r="L80" s="58"/>
      <c r="M80" s="90" t="str">
        <f>IFERROR(VLOOKUP(Pieteikums!$G$12,darba!$A$1:$D$4,2),"")</f>
        <v/>
      </c>
      <c r="N80" s="148"/>
      <c r="O80" s="132"/>
      <c r="P80" s="158"/>
      <c r="Q80" s="158"/>
      <c r="R80" s="149"/>
      <c r="S80" s="132">
        <f t="shared" si="88"/>
        <v>0</v>
      </c>
      <c r="T80" s="91">
        <f t="shared" ref="T80" si="107">ROUND(IF(P80="x",MIN(O80,L80*U80))+MIN(S80,Z80)+Q80,2)</f>
        <v>0</v>
      </c>
      <c r="U80" s="92">
        <f>SUMIF(GK!$D$2:$D$1462,MONTH(Dati!M80)+(Pieteikums!$E$12-2021)*12,GK!$B$2:$B$1462)</f>
        <v>0</v>
      </c>
      <c r="V80" s="93">
        <f>MAX(Pieteikums!$E$18,Dati!F80,Dati!H80,Dati!M80)</f>
        <v>0</v>
      </c>
      <c r="W80" s="93">
        <f>IFERROR(MIN(G80,I80,EDATE(M80,1)-1),0)</f>
        <v>0</v>
      </c>
      <c r="X80" s="92">
        <f>SUMIFS(GK!$B$2:$B$1462,GK!$A$2:$A$1462,"&gt;="&amp;V80,GK!$A$2:$A$1462,"&lt;="&amp;W80)</f>
        <v>0</v>
      </c>
      <c r="Y80" s="91">
        <f t="shared" ref="Y80" si="108">L80*MIN(N80,X80)</f>
        <v>0</v>
      </c>
      <c r="Z80" s="94">
        <f t="shared" si="86"/>
        <v>0</v>
      </c>
    </row>
    <row r="81" spans="1:26" ht="16.5">
      <c r="A81" s="77"/>
      <c r="B81" s="50"/>
      <c r="C81" s="50"/>
      <c r="D81" s="51"/>
      <c r="E81" s="50"/>
      <c r="F81" s="50"/>
      <c r="G81" s="50"/>
      <c r="H81" s="50"/>
      <c r="I81" s="50"/>
      <c r="J81" s="50"/>
      <c r="K81" s="50"/>
      <c r="L81" s="50"/>
      <c r="M81" s="66" t="str">
        <f>IFERROR(VLOOKUP(Pieteikums!$G$12,darba!$A$1:$D$4,3),"")</f>
        <v/>
      </c>
      <c r="N81" s="144"/>
      <c r="O81" s="130"/>
      <c r="P81" s="156"/>
      <c r="Q81" s="156"/>
      <c r="R81" s="145"/>
      <c r="S81" s="130">
        <f t="shared" si="88"/>
        <v>0</v>
      </c>
      <c r="T81" s="67">
        <f t="shared" ref="T81" si="109">ROUND(IF(P81="x",MIN(O81,L80*U81))+MIN(S81,Z81)+Q81,2)</f>
        <v>0</v>
      </c>
      <c r="U81" s="68">
        <f>SUMIF(GK!$D$2:$D$1462,MONTH(Dati!M81)+(Pieteikums!$E$12-2021)*12,GK!$B$2:$B$1462)</f>
        <v>0</v>
      </c>
      <c r="V81" s="69">
        <f>MAX(Pieteikums!$E$18,Dati!F80,Dati!H80,Dati!M81)</f>
        <v>0</v>
      </c>
      <c r="W81" s="69">
        <f>IFERROR(MIN(G80,I80,EDATE(M81,1)-1),0)</f>
        <v>0</v>
      </c>
      <c r="X81" s="68">
        <f>SUMIFS(GK!$B$2:$B$1462,GK!$A$2:$A$1462,"&gt;="&amp;V81,GK!$A$2:$A$1462,"&lt;="&amp;W81)</f>
        <v>0</v>
      </c>
      <c r="Y81" s="67">
        <f t="shared" ref="Y81" si="110">L80*MIN(N81,X81)</f>
        <v>0</v>
      </c>
      <c r="Z81" s="70">
        <f t="shared" si="86"/>
        <v>0</v>
      </c>
    </row>
    <row r="82" spans="1:26" ht="17.25" thickBot="1">
      <c r="A82" s="79"/>
      <c r="B82" s="59"/>
      <c r="C82" s="59"/>
      <c r="D82" s="60"/>
      <c r="E82" s="59"/>
      <c r="F82" s="59"/>
      <c r="G82" s="59"/>
      <c r="H82" s="59"/>
      <c r="I82" s="59"/>
      <c r="J82" s="59"/>
      <c r="K82" s="59"/>
      <c r="L82" s="59"/>
      <c r="M82" s="95" t="str">
        <f>IFERROR(VLOOKUP(Pieteikums!$G$12,darba!$A$1:$D$4,4),"")</f>
        <v/>
      </c>
      <c r="N82" s="150"/>
      <c r="O82" s="133"/>
      <c r="P82" s="159"/>
      <c r="Q82" s="159"/>
      <c r="R82" s="151"/>
      <c r="S82" s="133">
        <f t="shared" si="88"/>
        <v>0</v>
      </c>
      <c r="T82" s="96">
        <f t="shared" ref="T82" si="111">ROUND(IF(P82="x",MIN(O82,L80*U82))+MIN(S82,Z82)+Q82,2)</f>
        <v>0</v>
      </c>
      <c r="U82" s="97">
        <f>SUMIF(GK!$D$2:$D$1462,MONTH(Dati!M82)+(Pieteikums!$E$12-2021)*12,GK!$B$2:$B$1462)</f>
        <v>0</v>
      </c>
      <c r="V82" s="98">
        <f>MAX(Pieteikums!$E$18,Dati!F80,Dati!H80,Dati!M82)</f>
        <v>0</v>
      </c>
      <c r="W82" s="128">
        <f>IFERROR(MIN(G80,I80,EDATE(M82,1)-1),0)</f>
        <v>0</v>
      </c>
      <c r="X82" s="97">
        <f>SUMIFS(GK!$B$2:$B$1462,GK!$A$2:$A$1462,"&gt;="&amp;V82,GK!$A$2:$A$1462,"&lt;="&amp;W82)</f>
        <v>0</v>
      </c>
      <c r="Y82" s="96">
        <f t="shared" ref="Y82" si="112">L80*MIN(N82,X82)</f>
        <v>0</v>
      </c>
      <c r="Z82" s="99">
        <f t="shared" si="86"/>
        <v>0</v>
      </c>
    </row>
    <row r="83" spans="1:26">
      <c r="E83" s="1" t="s">
        <v>83</v>
      </c>
    </row>
    <row r="84" spans="1:26">
      <c r="E84" s="1" t="s">
        <v>106</v>
      </c>
    </row>
    <row r="85" spans="1:26">
      <c r="E85" s="163" t="s">
        <v>97</v>
      </c>
    </row>
    <row r="86" spans="1:26">
      <c r="E86" s="163" t="s">
        <v>84</v>
      </c>
    </row>
    <row r="87" spans="1:26">
      <c r="E87" s="163" t="s">
        <v>85</v>
      </c>
    </row>
  </sheetData>
  <sheetProtection sheet="1" formatColumns="0" formatRows="0"/>
  <mergeCells count="35">
    <mergeCell ref="A6:A7"/>
    <mergeCell ref="B6:B7"/>
    <mergeCell ref="C6:C7"/>
    <mergeCell ref="D6:D7"/>
    <mergeCell ref="E6:E7"/>
    <mergeCell ref="M6:M7"/>
    <mergeCell ref="T6:T7"/>
    <mergeCell ref="D2:G2"/>
    <mergeCell ref="E3:F3"/>
    <mergeCell ref="N6:S6"/>
    <mergeCell ref="F6:F7"/>
    <mergeCell ref="G6:G7"/>
    <mergeCell ref="J6:L6"/>
    <mergeCell ref="H6:H7"/>
    <mergeCell ref="I6:I7"/>
    <mergeCell ref="J50:L50"/>
    <mergeCell ref="M50:M51"/>
    <mergeCell ref="N50:S50"/>
    <mergeCell ref="A50:A51"/>
    <mergeCell ref="B50:B51"/>
    <mergeCell ref="C50:C51"/>
    <mergeCell ref="D50:D51"/>
    <mergeCell ref="E50:E51"/>
    <mergeCell ref="F50:F51"/>
    <mergeCell ref="D46:G46"/>
    <mergeCell ref="E47:F47"/>
    <mergeCell ref="G50:G51"/>
    <mergeCell ref="H50:H51"/>
    <mergeCell ref="I50:I51"/>
    <mergeCell ref="Q3:R3"/>
    <mergeCell ref="Q4:R4"/>
    <mergeCell ref="Q5:R5"/>
    <mergeCell ref="T50:T51"/>
    <mergeCell ref="U50:Z50"/>
    <mergeCell ref="U6:Z6"/>
  </mergeCells>
  <phoneticPr fontId="31" type="noConversion"/>
  <dataValidations count="20">
    <dataValidation type="list" allowBlank="1" showErrorMessage="1" errorTitle="Izvēlieties no saraksta" sqref="E9 E12 E15 E18 E21 E24 E27 E30 E33 E36 E53 E56 E59 E77 E62 E65 E68 E71 E74 E80" xr:uid="{00000000-0002-0000-0100-000000000000}">
      <formula1>"' ,Invaliditāte,GRT"</formula1>
    </dataValidation>
    <dataValidation allowBlank="1" showInputMessage="1" showErrorMessage="1" prompt="No Grāmatveža kalendāra" sqref="U7 U51" xr:uid="{00000000-0002-0000-0100-000001000000}"/>
    <dataValidation allowBlank="1" showInputMessage="1" showErrorMessage="1" promptTitle="Vēlākais no šādiem datumiem:" prompt="Mēneša pirmā diena_x000a_Darba attiecību uzsākšanas datums_x000a_Sociālā uzņēmuma statusa iegūšanas datums" sqref="V51" xr:uid="{00000000-0002-0000-0100-000002000000}"/>
    <dataValidation allowBlank="1" showInputMessage="1" showErrorMessage="1" promptTitle="Agrākais no šādiem datumiem:" prompt="Mēneša pēdējā diena_x000a_Darba attiecību izbeigšanas datums (ja darbinieks pārtraucis darba attiecības)" sqref="W51" xr:uid="{00000000-0002-0000-0100-000003000000}"/>
    <dataValidation allowBlank="1" showInputMessage="1" showErrorMessage="1" prompt="Darba stundu skaits (no Grāmatveža kalendāra) attiecināmajā periodā" sqref="X7 X51" xr:uid="{00000000-0002-0000-0100-000004000000}"/>
    <dataValidation allowBlank="1" showInputMessage="1" showErrorMessage="1" prompt="Vidējā stundas tarifa likme (aile 12) reiz nostrādāto stundu skaits (aile 14), bet nepārsniedzot attiecināmās darba stundas (aile 22)" sqref="Y7 Y51" xr:uid="{00000000-0002-0000-0100-000005000000}"/>
    <dataValidation allowBlank="1" showInputMessage="1" showErrorMessage="1" prompt="Attiecināmā mēneša atlīdzība (aile 23) reiz VSAOI likme (aile 16)" sqref="Z7 Z51" xr:uid="{00000000-0002-0000-0100-000006000000}"/>
    <dataValidation allowBlank="1" showInputMessage="1" showErrorMessage="1" prompt="VID samaksātā VSAOI darba devēja daļa (aile 17), bet nepārsniedzot Attiecināmās VSAOI (aile 24)" sqref="T6:T7 T50:T51" xr:uid="{00000000-0002-0000-0100-000007000000}"/>
    <dataValidation allowBlank="1" showInputMessage="1" showErrorMessage="1" promptTitle="Agrākais no šādiem datumiem:" prompt="Mēneša pēdējā diena._x000a_Piederības mērķa grupai beigu datums._x000a_Darba attiecību izbeigšanas datums (ja darbinieks pārtraucis darba attiecības)." sqref="W7" xr:uid="{00000000-0002-0000-0100-000008000000}"/>
    <dataValidation allowBlank="1" showInputMessage="1" showErrorMessage="1" promptTitle="Vēlākais no šādiem datumiem:" prompt="Mēneša pirmā diena._x000a_Darba attiecību uzsākšanas datums._x000a_Sociālā uzņēmuma statusa iegūšanas datums." sqref="V7" xr:uid="{00000000-0002-0000-0100-000009000000}"/>
    <dataValidation allowBlank="1" showInputMessage="1" showErrorMessage="1" promptTitle="Uzmanību!" prompt="Šīs lapas aizpildīšanu sāciet tikai pēc tam, kad ir aizpildīta pirmā lapa &quot;Pieprasījums&quot; (vismaz lauki: gads, ceturksnis, uzņēmuma nosaukums un uzņēmuma reģistrācijas Nr.)" sqref="A1" xr:uid="{00000000-0002-0000-0100-00000A000000}"/>
    <dataValidation type="date" allowBlank="1" showInputMessage="1" showErrorMessage="1" prompt="Ievadiet datumu formātā dd.mm.gggg" sqref="H12:I12 H15:I15 H18:I18 H21:I21 H24:I24 H27:I27 H30:I30 H33:I33 H36:I36 H53:I53 H56:I56 H59:I59 H62:I62 H65:I65 H68:I68 H71:I71 H74:I74 H77:I77 H80:I80 F80 F77 F74 F71 F68 F65 F62 F59 F56 F53 F36 F33 F30 F27 F24 F21 F18 F15 F12 H9:I9" xr:uid="{7A4CB854-A1CE-4DA5-9ABB-68B66B297096}">
      <formula1>33239</formula1>
      <formula2>NOW()</formula2>
    </dataValidation>
    <dataValidation type="whole" allowBlank="1" showInputMessage="1" showErrorMessage="1" sqref="N9:N38 N53:N82" xr:uid="{C3C572B3-B646-4BC0-AC23-F5DAFDD89A3A}">
      <formula1>0</formula1>
      <formula2>200</formula2>
    </dataValidation>
    <dataValidation type="date" allowBlank="1" showInputMessage="1" showErrorMessage="1" error="Ievadiet datumu formātā dd.mm.gggg" prompt="Ievadiet datumu formātā dd.mm.gggg" sqref="F9" xr:uid="{E381F6B2-6A23-4923-ABFA-0231F5EDF984}">
      <formula1>33239</formula1>
      <formula2>NOW()</formula2>
    </dataValidation>
    <dataValidation type="date" allowBlank="1" showInputMessage="1" showErrorMessage="1" prompt="Ievadiet datumu formātā dd.mm.gggg" sqref="G80 G12 G15 G18 G21 G24 G27 G30 G33 G36 G53 G56 G59 G62 G65 G68 G71 G74 G77 G9" xr:uid="{1D5C1992-10C8-4CF3-ADDA-24371D99290F}">
      <formula1>33239</formula1>
      <formula2>73050</formula2>
    </dataValidation>
    <dataValidation type="custom" allowBlank="1" showInputMessage="1" showErrorMessage="1" error="Norādiet  x  vai atstājiet neaizpildītu!" sqref="P53:Q82 P9:P38" xr:uid="{136675C8-EE05-417A-A87E-672CADBF34E1}">
      <formula1>COUNTIF(P9,"x")</formula1>
    </dataValidation>
    <dataValidation allowBlank="1" showInputMessage="1" showErrorMessage="1" error="Norādiet  x  vai atstājiet neaizpildītu!" sqref="Q9:Q38" xr:uid="{B2C34D41-F3D0-48C3-8977-24860D055763}"/>
    <dataValidation allowBlank="1" showInputMessage="1" showErrorMessage="1" prompt="Ievadīt VID informāciju par pārskata ceturkšņa 1. mēnesi!" sqref="L9" xr:uid="{0E10F76B-A236-4125-A403-8B4E02CB8A06}"/>
    <dataValidation allowBlank="1" showInputMessage="1" showErrorMessage="1" prompt="Ievadīt VID informāciju par ceturkšņa 1. mēnesi." sqref="L12 L15 L18 L21 L24 L27 L30" xr:uid="{7D47F339-BB4E-4422-8D0B-48E591F7FFE4}"/>
    <dataValidation allowBlank="1" showInputMessage="1" showErrorMessage="1" prompt="Ievadīt VID informāciju par pārskata ceturkšņa 1. mēnesi." sqref="L33 L36 L53 L56 L59 L62 L65 L68 L71 L74 L77 L80" xr:uid="{BDF2DE3B-203E-4C1A-874A-9DC4109767C6}"/>
  </dataValidations>
  <hyperlinks>
    <hyperlink ref="K6:L6" r:id="rId1" display="VID informācija par darba vietām atbilstoši profesiju klasifikatoram – pārskata ceturkšņa 1.mēnesī" xr:uid="{00000000-0004-0000-0100-000000000000}"/>
    <hyperlink ref="K50:L50" r:id="rId2" display="VID informācija par darba vietām atbilstoši profesiju klasifikatoram – pārskata ceturkšņa 1.mēnesī" xr:uid="{00000000-0004-0000-0100-000001000000}"/>
  </hyperlinks>
  <pageMargins left="0.15748031496062992" right="0.11811023622047245" top="0.51181102362204722" bottom="0.51181102362204722" header="0.31496062992125984" footer="0.31496062992125984"/>
  <pageSetup paperSize="9" scale="64" fitToHeight="0" pageOrder="overThenDown" orientation="landscape" r:id="rId3"/>
  <rowBreaks count="1" manualBreakCount="1">
    <brk id="44"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62"/>
  <sheetViews>
    <sheetView topLeftCell="A27" workbookViewId="0">
      <selection activeCell="A2" sqref="A2"/>
    </sheetView>
  </sheetViews>
  <sheetFormatPr defaultRowHeight="12.75"/>
  <cols>
    <col min="1" max="1" width="11" customWidth="1"/>
    <col min="2" max="3" width="5.5703125" style="24" customWidth="1"/>
    <col min="4" max="4" width="4" style="37" customWidth="1"/>
  </cols>
  <sheetData>
    <row r="1" spans="1:6" ht="15.75">
      <c r="A1" s="2" t="s">
        <v>100</v>
      </c>
      <c r="F1" s="109" t="s">
        <v>88</v>
      </c>
    </row>
    <row r="2" spans="1:6">
      <c r="A2" s="23">
        <v>44197</v>
      </c>
      <c r="B2" s="26">
        <v>0</v>
      </c>
      <c r="D2" s="37">
        <f t="shared" ref="D2:D65" si="0">MONTH(A2)+(YEAR(A2)-2021)*12</f>
        <v>1</v>
      </c>
      <c r="F2" s="110" t="s">
        <v>89</v>
      </c>
    </row>
    <row r="3" spans="1:6">
      <c r="A3" s="23">
        <v>44198</v>
      </c>
      <c r="B3" s="25">
        <v>0</v>
      </c>
      <c r="D3" s="37">
        <f t="shared" si="0"/>
        <v>1</v>
      </c>
    </row>
    <row r="4" spans="1:6">
      <c r="A4" s="23">
        <v>44199</v>
      </c>
      <c r="B4" s="25">
        <v>0</v>
      </c>
      <c r="D4" s="37">
        <f t="shared" si="0"/>
        <v>1</v>
      </c>
    </row>
    <row r="5" spans="1:6">
      <c r="A5" s="23">
        <v>44200</v>
      </c>
      <c r="B5" s="24">
        <v>8</v>
      </c>
      <c r="D5" s="37">
        <f t="shared" si="0"/>
        <v>1</v>
      </c>
    </row>
    <row r="6" spans="1:6">
      <c r="A6" s="23">
        <v>44201</v>
      </c>
      <c r="B6" s="24">
        <v>8</v>
      </c>
      <c r="D6" s="37">
        <f t="shared" si="0"/>
        <v>1</v>
      </c>
    </row>
    <row r="7" spans="1:6">
      <c r="A7" s="23">
        <v>44202</v>
      </c>
      <c r="B7" s="24">
        <v>8</v>
      </c>
      <c r="D7" s="37">
        <f t="shared" si="0"/>
        <v>1</v>
      </c>
    </row>
    <row r="8" spans="1:6">
      <c r="A8" s="23">
        <v>44203</v>
      </c>
      <c r="B8" s="24">
        <v>8</v>
      </c>
      <c r="D8" s="37">
        <f t="shared" si="0"/>
        <v>1</v>
      </c>
    </row>
    <row r="9" spans="1:6">
      <c r="A9" s="23">
        <v>44204</v>
      </c>
      <c r="B9" s="24">
        <v>8</v>
      </c>
      <c r="D9" s="37">
        <f t="shared" si="0"/>
        <v>1</v>
      </c>
    </row>
    <row r="10" spans="1:6">
      <c r="A10" s="23">
        <v>44205</v>
      </c>
      <c r="B10" s="25">
        <v>0</v>
      </c>
      <c r="D10" s="37">
        <f t="shared" si="0"/>
        <v>1</v>
      </c>
    </row>
    <row r="11" spans="1:6">
      <c r="A11" s="23">
        <v>44206</v>
      </c>
      <c r="B11" s="25">
        <v>0</v>
      </c>
      <c r="D11" s="37">
        <f t="shared" si="0"/>
        <v>1</v>
      </c>
    </row>
    <row r="12" spans="1:6">
      <c r="A12" s="23">
        <v>44207</v>
      </c>
      <c r="B12" s="24">
        <v>8</v>
      </c>
      <c r="D12" s="37">
        <f t="shared" si="0"/>
        <v>1</v>
      </c>
    </row>
    <row r="13" spans="1:6">
      <c r="A13" s="23">
        <v>44208</v>
      </c>
      <c r="B13" s="24">
        <v>8</v>
      </c>
      <c r="D13" s="37">
        <f t="shared" si="0"/>
        <v>1</v>
      </c>
    </row>
    <row r="14" spans="1:6">
      <c r="A14" s="23">
        <v>44209</v>
      </c>
      <c r="B14" s="24">
        <v>8</v>
      </c>
      <c r="D14" s="37">
        <f t="shared" si="0"/>
        <v>1</v>
      </c>
    </row>
    <row r="15" spans="1:6">
      <c r="A15" s="23">
        <v>44210</v>
      </c>
      <c r="B15" s="24">
        <v>8</v>
      </c>
      <c r="D15" s="37">
        <f t="shared" si="0"/>
        <v>1</v>
      </c>
    </row>
    <row r="16" spans="1:6">
      <c r="A16" s="23">
        <v>44211</v>
      </c>
      <c r="B16" s="24">
        <v>8</v>
      </c>
      <c r="D16" s="37">
        <f t="shared" si="0"/>
        <v>1</v>
      </c>
    </row>
    <row r="17" spans="1:4">
      <c r="A17" s="23">
        <v>44212</v>
      </c>
      <c r="B17" s="25">
        <v>0</v>
      </c>
      <c r="D17" s="37">
        <f t="shared" si="0"/>
        <v>1</v>
      </c>
    </row>
    <row r="18" spans="1:4">
      <c r="A18" s="23">
        <v>44213</v>
      </c>
      <c r="B18" s="25">
        <v>0</v>
      </c>
      <c r="D18" s="37">
        <f t="shared" si="0"/>
        <v>1</v>
      </c>
    </row>
    <row r="19" spans="1:4">
      <c r="A19" s="23">
        <v>44214</v>
      </c>
      <c r="B19" s="24">
        <v>8</v>
      </c>
      <c r="D19" s="37">
        <f t="shared" si="0"/>
        <v>1</v>
      </c>
    </row>
    <row r="20" spans="1:4">
      <c r="A20" s="23">
        <v>44215</v>
      </c>
      <c r="B20" s="24">
        <v>8</v>
      </c>
      <c r="D20" s="37">
        <f t="shared" si="0"/>
        <v>1</v>
      </c>
    </row>
    <row r="21" spans="1:4">
      <c r="A21" s="23">
        <v>44216</v>
      </c>
      <c r="B21" s="24">
        <v>8</v>
      </c>
      <c r="D21" s="37">
        <f t="shared" si="0"/>
        <v>1</v>
      </c>
    </row>
    <row r="22" spans="1:4">
      <c r="A22" s="23">
        <v>44217</v>
      </c>
      <c r="B22" s="24">
        <v>8</v>
      </c>
      <c r="D22" s="37">
        <f t="shared" si="0"/>
        <v>1</v>
      </c>
    </row>
    <row r="23" spans="1:4">
      <c r="A23" s="23">
        <v>44218</v>
      </c>
      <c r="B23" s="24">
        <v>8</v>
      </c>
      <c r="D23" s="37">
        <f t="shared" si="0"/>
        <v>1</v>
      </c>
    </row>
    <row r="24" spans="1:4">
      <c r="A24" s="23">
        <v>44219</v>
      </c>
      <c r="B24" s="25">
        <v>0</v>
      </c>
      <c r="D24" s="37">
        <f t="shared" si="0"/>
        <v>1</v>
      </c>
    </row>
    <row r="25" spans="1:4">
      <c r="A25" s="23">
        <v>44220</v>
      </c>
      <c r="B25" s="25">
        <v>0</v>
      </c>
      <c r="D25" s="37">
        <f t="shared" si="0"/>
        <v>1</v>
      </c>
    </row>
    <row r="26" spans="1:4">
      <c r="A26" s="23">
        <v>44221</v>
      </c>
      <c r="B26" s="24">
        <v>8</v>
      </c>
      <c r="D26" s="37">
        <f t="shared" si="0"/>
        <v>1</v>
      </c>
    </row>
    <row r="27" spans="1:4">
      <c r="A27" s="23">
        <v>44222</v>
      </c>
      <c r="B27" s="24">
        <v>8</v>
      </c>
      <c r="D27" s="37">
        <f t="shared" si="0"/>
        <v>1</v>
      </c>
    </row>
    <row r="28" spans="1:4">
      <c r="A28" s="23">
        <v>44223</v>
      </c>
      <c r="B28" s="24">
        <v>8</v>
      </c>
      <c r="D28" s="37">
        <f t="shared" si="0"/>
        <v>1</v>
      </c>
    </row>
    <row r="29" spans="1:4">
      <c r="A29" s="23">
        <v>44224</v>
      </c>
      <c r="B29" s="24">
        <v>8</v>
      </c>
      <c r="D29" s="37">
        <f t="shared" si="0"/>
        <v>1</v>
      </c>
    </row>
    <row r="30" spans="1:4">
      <c r="A30" s="23">
        <v>44225</v>
      </c>
      <c r="B30" s="24">
        <v>8</v>
      </c>
      <c r="D30" s="37">
        <f t="shared" si="0"/>
        <v>1</v>
      </c>
    </row>
    <row r="31" spans="1:4">
      <c r="A31" s="23">
        <v>44226</v>
      </c>
      <c r="B31" s="25">
        <v>0</v>
      </c>
      <c r="D31" s="37">
        <f t="shared" si="0"/>
        <v>1</v>
      </c>
    </row>
    <row r="32" spans="1:4">
      <c r="A32" s="23">
        <v>44227</v>
      </c>
      <c r="B32" s="25">
        <v>0</v>
      </c>
      <c r="C32" s="24">
        <f>SUM(B2:B32)</f>
        <v>160</v>
      </c>
      <c r="D32" s="37">
        <f t="shared" si="0"/>
        <v>1</v>
      </c>
    </row>
    <row r="33" spans="1:4">
      <c r="A33" s="23">
        <v>44228</v>
      </c>
      <c r="B33" s="24">
        <v>8</v>
      </c>
      <c r="D33" s="37">
        <f t="shared" si="0"/>
        <v>2</v>
      </c>
    </row>
    <row r="34" spans="1:4">
      <c r="A34" s="23">
        <v>44229</v>
      </c>
      <c r="B34" s="24">
        <v>8</v>
      </c>
      <c r="D34" s="37">
        <f t="shared" si="0"/>
        <v>2</v>
      </c>
    </row>
    <row r="35" spans="1:4">
      <c r="A35" s="23">
        <v>44230</v>
      </c>
      <c r="B35" s="24">
        <v>8</v>
      </c>
      <c r="D35" s="37">
        <f t="shared" si="0"/>
        <v>2</v>
      </c>
    </row>
    <row r="36" spans="1:4">
      <c r="A36" s="23">
        <v>44231</v>
      </c>
      <c r="B36" s="24">
        <v>8</v>
      </c>
      <c r="D36" s="37">
        <f t="shared" si="0"/>
        <v>2</v>
      </c>
    </row>
    <row r="37" spans="1:4">
      <c r="A37" s="23">
        <v>44232</v>
      </c>
      <c r="B37" s="24">
        <v>8</v>
      </c>
      <c r="D37" s="37">
        <f t="shared" si="0"/>
        <v>2</v>
      </c>
    </row>
    <row r="38" spans="1:4">
      <c r="A38" s="23">
        <v>44233</v>
      </c>
      <c r="B38" s="25">
        <v>0</v>
      </c>
      <c r="D38" s="37">
        <f t="shared" si="0"/>
        <v>2</v>
      </c>
    </row>
    <row r="39" spans="1:4">
      <c r="A39" s="23">
        <v>44234</v>
      </c>
      <c r="B39" s="25">
        <v>0</v>
      </c>
      <c r="D39" s="37">
        <f t="shared" si="0"/>
        <v>2</v>
      </c>
    </row>
    <row r="40" spans="1:4">
      <c r="A40" s="23">
        <v>44235</v>
      </c>
      <c r="B40" s="24">
        <v>8</v>
      </c>
      <c r="D40" s="37">
        <f t="shared" si="0"/>
        <v>2</v>
      </c>
    </row>
    <row r="41" spans="1:4">
      <c r="A41" s="23">
        <v>44236</v>
      </c>
      <c r="B41" s="24">
        <v>8</v>
      </c>
      <c r="D41" s="37">
        <f t="shared" si="0"/>
        <v>2</v>
      </c>
    </row>
    <row r="42" spans="1:4">
      <c r="A42" s="23">
        <v>44237</v>
      </c>
      <c r="B42" s="24">
        <v>8</v>
      </c>
      <c r="D42" s="37">
        <f t="shared" si="0"/>
        <v>2</v>
      </c>
    </row>
    <row r="43" spans="1:4">
      <c r="A43" s="23">
        <v>44238</v>
      </c>
      <c r="B43" s="24">
        <v>8</v>
      </c>
      <c r="D43" s="37">
        <f t="shared" si="0"/>
        <v>2</v>
      </c>
    </row>
    <row r="44" spans="1:4">
      <c r="A44" s="23">
        <v>44239</v>
      </c>
      <c r="B44" s="24">
        <v>8</v>
      </c>
      <c r="D44" s="37">
        <f t="shared" si="0"/>
        <v>2</v>
      </c>
    </row>
    <row r="45" spans="1:4">
      <c r="A45" s="23">
        <v>44240</v>
      </c>
      <c r="B45" s="25">
        <v>0</v>
      </c>
      <c r="D45" s="37">
        <f t="shared" si="0"/>
        <v>2</v>
      </c>
    </row>
    <row r="46" spans="1:4">
      <c r="A46" s="23">
        <v>44241</v>
      </c>
      <c r="B46" s="25">
        <v>0</v>
      </c>
      <c r="D46" s="37">
        <f t="shared" si="0"/>
        <v>2</v>
      </c>
    </row>
    <row r="47" spans="1:4">
      <c r="A47" s="23">
        <v>44242</v>
      </c>
      <c r="B47" s="24">
        <v>8</v>
      </c>
      <c r="D47" s="37">
        <f t="shared" si="0"/>
        <v>2</v>
      </c>
    </row>
    <row r="48" spans="1:4">
      <c r="A48" s="23">
        <v>44243</v>
      </c>
      <c r="B48" s="24">
        <v>8</v>
      </c>
      <c r="D48" s="37">
        <f t="shared" si="0"/>
        <v>2</v>
      </c>
    </row>
    <row r="49" spans="1:4">
      <c r="A49" s="23">
        <v>44244</v>
      </c>
      <c r="B49" s="24">
        <v>8</v>
      </c>
      <c r="D49" s="37">
        <f t="shared" si="0"/>
        <v>2</v>
      </c>
    </row>
    <row r="50" spans="1:4">
      <c r="A50" s="23">
        <v>44245</v>
      </c>
      <c r="B50" s="24">
        <v>8</v>
      </c>
      <c r="D50" s="37">
        <f t="shared" si="0"/>
        <v>2</v>
      </c>
    </row>
    <row r="51" spans="1:4">
      <c r="A51" s="23">
        <v>44246</v>
      </c>
      <c r="B51" s="24">
        <v>8</v>
      </c>
      <c r="D51" s="37">
        <f t="shared" si="0"/>
        <v>2</v>
      </c>
    </row>
    <row r="52" spans="1:4">
      <c r="A52" s="23">
        <v>44247</v>
      </c>
      <c r="B52" s="25">
        <v>0</v>
      </c>
      <c r="D52" s="37">
        <f t="shared" si="0"/>
        <v>2</v>
      </c>
    </row>
    <row r="53" spans="1:4">
      <c r="A53" s="23">
        <v>44248</v>
      </c>
      <c r="B53" s="25">
        <v>0</v>
      </c>
      <c r="D53" s="37">
        <f t="shared" si="0"/>
        <v>2</v>
      </c>
    </row>
    <row r="54" spans="1:4">
      <c r="A54" s="23">
        <v>44249</v>
      </c>
      <c r="B54" s="24">
        <v>8</v>
      </c>
      <c r="D54" s="37">
        <f t="shared" si="0"/>
        <v>2</v>
      </c>
    </row>
    <row r="55" spans="1:4">
      <c r="A55" s="23">
        <v>44250</v>
      </c>
      <c r="B55" s="24">
        <v>8</v>
      </c>
      <c r="D55" s="37">
        <f t="shared" si="0"/>
        <v>2</v>
      </c>
    </row>
    <row r="56" spans="1:4">
      <c r="A56" s="23">
        <v>44251</v>
      </c>
      <c r="B56" s="24">
        <v>8</v>
      </c>
      <c r="D56" s="37">
        <f t="shared" si="0"/>
        <v>2</v>
      </c>
    </row>
    <row r="57" spans="1:4">
      <c r="A57" s="23">
        <v>44252</v>
      </c>
      <c r="B57" s="24">
        <v>8</v>
      </c>
      <c r="D57" s="37">
        <f t="shared" si="0"/>
        <v>2</v>
      </c>
    </row>
    <row r="58" spans="1:4">
      <c r="A58" s="23">
        <v>44253</v>
      </c>
      <c r="B58" s="24">
        <v>8</v>
      </c>
      <c r="D58" s="37">
        <f t="shared" si="0"/>
        <v>2</v>
      </c>
    </row>
    <row r="59" spans="1:4">
      <c r="A59" s="23">
        <v>44254</v>
      </c>
      <c r="B59" s="25">
        <v>0</v>
      </c>
      <c r="D59" s="37">
        <f t="shared" si="0"/>
        <v>2</v>
      </c>
    </row>
    <row r="60" spans="1:4">
      <c r="A60" s="23">
        <v>44255</v>
      </c>
      <c r="B60" s="25">
        <v>0</v>
      </c>
      <c r="C60" s="24">
        <f>SUM(B33:B60)</f>
        <v>160</v>
      </c>
      <c r="D60" s="37">
        <f t="shared" si="0"/>
        <v>2</v>
      </c>
    </row>
    <row r="61" spans="1:4">
      <c r="A61" s="23">
        <v>44256</v>
      </c>
      <c r="B61" s="24">
        <v>8</v>
      </c>
      <c r="D61" s="37">
        <f t="shared" si="0"/>
        <v>3</v>
      </c>
    </row>
    <row r="62" spans="1:4">
      <c r="A62" s="23">
        <v>44257</v>
      </c>
      <c r="B62" s="24">
        <v>8</v>
      </c>
      <c r="D62" s="37">
        <f t="shared" si="0"/>
        <v>3</v>
      </c>
    </row>
    <row r="63" spans="1:4">
      <c r="A63" s="23">
        <v>44258</v>
      </c>
      <c r="B63" s="24">
        <v>8</v>
      </c>
      <c r="D63" s="37">
        <f t="shared" si="0"/>
        <v>3</v>
      </c>
    </row>
    <row r="64" spans="1:4">
      <c r="A64" s="23">
        <v>44259</v>
      </c>
      <c r="B64" s="24">
        <v>8</v>
      </c>
      <c r="D64" s="37">
        <f t="shared" si="0"/>
        <v>3</v>
      </c>
    </row>
    <row r="65" spans="1:4">
      <c r="A65" s="23">
        <v>44260</v>
      </c>
      <c r="B65" s="24">
        <v>8</v>
      </c>
      <c r="D65" s="37">
        <f t="shared" si="0"/>
        <v>3</v>
      </c>
    </row>
    <row r="66" spans="1:4">
      <c r="A66" s="23">
        <v>44261</v>
      </c>
      <c r="B66" s="25">
        <v>0</v>
      </c>
      <c r="D66" s="37">
        <f t="shared" ref="D66:D129" si="1">MONTH(A66)+(YEAR(A66)-2021)*12</f>
        <v>3</v>
      </c>
    </row>
    <row r="67" spans="1:4">
      <c r="A67" s="23">
        <v>44262</v>
      </c>
      <c r="B67" s="25">
        <v>0</v>
      </c>
      <c r="D67" s="37">
        <f t="shared" si="1"/>
        <v>3</v>
      </c>
    </row>
    <row r="68" spans="1:4">
      <c r="A68" s="23">
        <v>44263</v>
      </c>
      <c r="B68" s="24">
        <v>8</v>
      </c>
      <c r="D68" s="37">
        <f t="shared" si="1"/>
        <v>3</v>
      </c>
    </row>
    <row r="69" spans="1:4">
      <c r="A69" s="23">
        <v>44264</v>
      </c>
      <c r="B69" s="24">
        <v>8</v>
      </c>
      <c r="D69" s="37">
        <f t="shared" si="1"/>
        <v>3</v>
      </c>
    </row>
    <row r="70" spans="1:4">
      <c r="A70" s="23">
        <v>44265</v>
      </c>
      <c r="B70" s="24">
        <v>8</v>
      </c>
      <c r="D70" s="37">
        <f t="shared" si="1"/>
        <v>3</v>
      </c>
    </row>
    <row r="71" spans="1:4">
      <c r="A71" s="23">
        <v>44266</v>
      </c>
      <c r="B71" s="24">
        <v>8</v>
      </c>
      <c r="D71" s="37">
        <f t="shared" si="1"/>
        <v>3</v>
      </c>
    </row>
    <row r="72" spans="1:4">
      <c r="A72" s="23">
        <v>44267</v>
      </c>
      <c r="B72" s="24">
        <v>8</v>
      </c>
      <c r="D72" s="37">
        <f t="shared" si="1"/>
        <v>3</v>
      </c>
    </row>
    <row r="73" spans="1:4">
      <c r="A73" s="23">
        <v>44268</v>
      </c>
      <c r="B73" s="25">
        <v>0</v>
      </c>
      <c r="D73" s="37">
        <f t="shared" si="1"/>
        <v>3</v>
      </c>
    </row>
    <row r="74" spans="1:4">
      <c r="A74" s="23">
        <v>44269</v>
      </c>
      <c r="B74" s="25">
        <v>0</v>
      </c>
      <c r="D74" s="37">
        <f t="shared" si="1"/>
        <v>3</v>
      </c>
    </row>
    <row r="75" spans="1:4">
      <c r="A75" s="23">
        <v>44270</v>
      </c>
      <c r="B75" s="24">
        <v>8</v>
      </c>
      <c r="D75" s="37">
        <f t="shared" si="1"/>
        <v>3</v>
      </c>
    </row>
    <row r="76" spans="1:4">
      <c r="A76" s="23">
        <v>44271</v>
      </c>
      <c r="B76" s="24">
        <v>8</v>
      </c>
      <c r="D76" s="37">
        <f t="shared" si="1"/>
        <v>3</v>
      </c>
    </row>
    <row r="77" spans="1:4">
      <c r="A77" s="23">
        <v>44272</v>
      </c>
      <c r="B77" s="24">
        <v>8</v>
      </c>
      <c r="D77" s="37">
        <f t="shared" si="1"/>
        <v>3</v>
      </c>
    </row>
    <row r="78" spans="1:4">
      <c r="A78" s="23">
        <v>44273</v>
      </c>
      <c r="B78" s="24">
        <v>8</v>
      </c>
      <c r="D78" s="37">
        <f t="shared" si="1"/>
        <v>3</v>
      </c>
    </row>
    <row r="79" spans="1:4">
      <c r="A79" s="23">
        <v>44274</v>
      </c>
      <c r="B79" s="24">
        <v>8</v>
      </c>
      <c r="D79" s="37">
        <f t="shared" si="1"/>
        <v>3</v>
      </c>
    </row>
    <row r="80" spans="1:4">
      <c r="A80" s="23">
        <v>44275</v>
      </c>
      <c r="B80" s="25">
        <v>0</v>
      </c>
      <c r="D80" s="37">
        <f t="shared" si="1"/>
        <v>3</v>
      </c>
    </row>
    <row r="81" spans="1:4">
      <c r="A81" s="23">
        <v>44276</v>
      </c>
      <c r="B81" s="25">
        <v>0</v>
      </c>
      <c r="D81" s="37">
        <f t="shared" si="1"/>
        <v>3</v>
      </c>
    </row>
    <row r="82" spans="1:4">
      <c r="A82" s="23">
        <v>44277</v>
      </c>
      <c r="B82" s="24">
        <v>8</v>
      </c>
      <c r="D82" s="37">
        <f t="shared" si="1"/>
        <v>3</v>
      </c>
    </row>
    <row r="83" spans="1:4">
      <c r="A83" s="23">
        <v>44278</v>
      </c>
      <c r="B83" s="24">
        <v>8</v>
      </c>
      <c r="D83" s="37">
        <f t="shared" si="1"/>
        <v>3</v>
      </c>
    </row>
    <row r="84" spans="1:4">
      <c r="A84" s="23">
        <v>44279</v>
      </c>
      <c r="B84" s="24">
        <v>8</v>
      </c>
      <c r="D84" s="37">
        <f t="shared" si="1"/>
        <v>3</v>
      </c>
    </row>
    <row r="85" spans="1:4">
      <c r="A85" s="23">
        <v>44280</v>
      </c>
      <c r="B85" s="24">
        <v>8</v>
      </c>
      <c r="D85" s="37">
        <f t="shared" si="1"/>
        <v>3</v>
      </c>
    </row>
    <row r="86" spans="1:4">
      <c r="A86" s="23">
        <v>44281</v>
      </c>
      <c r="B86" s="24">
        <v>8</v>
      </c>
      <c r="D86" s="37">
        <f t="shared" si="1"/>
        <v>3</v>
      </c>
    </row>
    <row r="87" spans="1:4">
      <c r="A87" s="23">
        <v>44282</v>
      </c>
      <c r="B87" s="25">
        <v>0</v>
      </c>
      <c r="D87" s="37">
        <f t="shared" si="1"/>
        <v>3</v>
      </c>
    </row>
    <row r="88" spans="1:4">
      <c r="A88" s="23">
        <v>44283</v>
      </c>
      <c r="B88" s="25">
        <v>0</v>
      </c>
      <c r="D88" s="37">
        <f t="shared" si="1"/>
        <v>3</v>
      </c>
    </row>
    <row r="89" spans="1:4">
      <c r="A89" s="23">
        <v>44284</v>
      </c>
      <c r="B89" s="24">
        <v>8</v>
      </c>
      <c r="D89" s="37">
        <f t="shared" si="1"/>
        <v>3</v>
      </c>
    </row>
    <row r="90" spans="1:4">
      <c r="A90" s="23">
        <v>44285</v>
      </c>
      <c r="B90" s="24">
        <v>8</v>
      </c>
      <c r="D90" s="37">
        <f t="shared" si="1"/>
        <v>3</v>
      </c>
    </row>
    <row r="91" spans="1:4">
      <c r="A91" s="23">
        <v>44286</v>
      </c>
      <c r="B91" s="24">
        <v>8</v>
      </c>
      <c r="C91" s="24">
        <f>SUM(B61:B91)</f>
        <v>184</v>
      </c>
      <c r="D91" s="37">
        <f t="shared" si="1"/>
        <v>3</v>
      </c>
    </row>
    <row r="92" spans="1:4">
      <c r="A92" s="23">
        <v>44287</v>
      </c>
      <c r="B92" s="27">
        <v>7</v>
      </c>
      <c r="D92" s="37">
        <f t="shared" si="1"/>
        <v>4</v>
      </c>
    </row>
    <row r="93" spans="1:4">
      <c r="A93" s="23">
        <v>44288</v>
      </c>
      <c r="B93" s="26">
        <v>0</v>
      </c>
      <c r="D93" s="37">
        <f t="shared" si="1"/>
        <v>4</v>
      </c>
    </row>
    <row r="94" spans="1:4">
      <c r="A94" s="23">
        <v>44289</v>
      </c>
      <c r="B94" s="25">
        <v>0</v>
      </c>
      <c r="D94" s="37">
        <f t="shared" si="1"/>
        <v>4</v>
      </c>
    </row>
    <row r="95" spans="1:4">
      <c r="A95" s="23">
        <v>44290</v>
      </c>
      <c r="B95" s="26">
        <v>0</v>
      </c>
      <c r="D95" s="37">
        <f t="shared" si="1"/>
        <v>4</v>
      </c>
    </row>
    <row r="96" spans="1:4">
      <c r="A96" s="23">
        <v>44291</v>
      </c>
      <c r="B96" s="26">
        <v>0</v>
      </c>
      <c r="D96" s="37">
        <f t="shared" si="1"/>
        <v>4</v>
      </c>
    </row>
    <row r="97" spans="1:4">
      <c r="A97" s="23">
        <v>44292</v>
      </c>
      <c r="B97" s="24">
        <v>8</v>
      </c>
      <c r="D97" s="37">
        <f t="shared" si="1"/>
        <v>4</v>
      </c>
    </row>
    <row r="98" spans="1:4">
      <c r="A98" s="23">
        <v>44293</v>
      </c>
      <c r="B98" s="24">
        <v>8</v>
      </c>
      <c r="D98" s="37">
        <f t="shared" si="1"/>
        <v>4</v>
      </c>
    </row>
    <row r="99" spans="1:4">
      <c r="A99" s="23">
        <v>44294</v>
      </c>
      <c r="B99" s="24">
        <v>8</v>
      </c>
      <c r="D99" s="37">
        <f t="shared" si="1"/>
        <v>4</v>
      </c>
    </row>
    <row r="100" spans="1:4">
      <c r="A100" s="23">
        <v>44295</v>
      </c>
      <c r="B100" s="24">
        <v>8</v>
      </c>
      <c r="D100" s="37">
        <f t="shared" si="1"/>
        <v>4</v>
      </c>
    </row>
    <row r="101" spans="1:4">
      <c r="A101" s="23">
        <v>44296</v>
      </c>
      <c r="B101" s="25">
        <v>0</v>
      </c>
      <c r="D101" s="37">
        <f t="shared" si="1"/>
        <v>4</v>
      </c>
    </row>
    <row r="102" spans="1:4">
      <c r="A102" s="23">
        <v>44297</v>
      </c>
      <c r="B102" s="25">
        <v>0</v>
      </c>
      <c r="D102" s="37">
        <f t="shared" si="1"/>
        <v>4</v>
      </c>
    </row>
    <row r="103" spans="1:4">
      <c r="A103" s="23">
        <v>44298</v>
      </c>
      <c r="B103" s="24">
        <v>8</v>
      </c>
      <c r="D103" s="37">
        <f t="shared" si="1"/>
        <v>4</v>
      </c>
    </row>
    <row r="104" spans="1:4">
      <c r="A104" s="23">
        <v>44299</v>
      </c>
      <c r="B104" s="24">
        <v>8</v>
      </c>
      <c r="D104" s="37">
        <f t="shared" si="1"/>
        <v>4</v>
      </c>
    </row>
    <row r="105" spans="1:4">
      <c r="A105" s="23">
        <v>44300</v>
      </c>
      <c r="B105" s="24">
        <v>8</v>
      </c>
      <c r="D105" s="37">
        <f t="shared" si="1"/>
        <v>4</v>
      </c>
    </row>
    <row r="106" spans="1:4">
      <c r="A106" s="23">
        <v>44301</v>
      </c>
      <c r="B106" s="24">
        <v>8</v>
      </c>
      <c r="D106" s="37">
        <f t="shared" si="1"/>
        <v>4</v>
      </c>
    </row>
    <row r="107" spans="1:4">
      <c r="A107" s="23">
        <v>44302</v>
      </c>
      <c r="B107" s="24">
        <v>8</v>
      </c>
      <c r="D107" s="37">
        <f t="shared" si="1"/>
        <v>4</v>
      </c>
    </row>
    <row r="108" spans="1:4">
      <c r="A108" s="23">
        <v>44303</v>
      </c>
      <c r="B108" s="25">
        <v>0</v>
      </c>
      <c r="D108" s="37">
        <f t="shared" si="1"/>
        <v>4</v>
      </c>
    </row>
    <row r="109" spans="1:4">
      <c r="A109" s="23">
        <v>44304</v>
      </c>
      <c r="B109" s="25">
        <v>0</v>
      </c>
      <c r="D109" s="37">
        <f t="shared" si="1"/>
        <v>4</v>
      </c>
    </row>
    <row r="110" spans="1:4">
      <c r="A110" s="23">
        <v>44305</v>
      </c>
      <c r="B110" s="24">
        <v>8</v>
      </c>
      <c r="D110" s="37">
        <f t="shared" si="1"/>
        <v>4</v>
      </c>
    </row>
    <row r="111" spans="1:4">
      <c r="A111" s="23">
        <v>44306</v>
      </c>
      <c r="B111" s="24">
        <v>8</v>
      </c>
      <c r="D111" s="37">
        <f t="shared" si="1"/>
        <v>4</v>
      </c>
    </row>
    <row r="112" spans="1:4">
      <c r="A112" s="23">
        <v>44307</v>
      </c>
      <c r="B112" s="24">
        <v>8</v>
      </c>
      <c r="D112" s="37">
        <f t="shared" si="1"/>
        <v>4</v>
      </c>
    </row>
    <row r="113" spans="1:4">
      <c r="A113" s="23">
        <v>44308</v>
      </c>
      <c r="B113" s="24">
        <v>8</v>
      </c>
      <c r="D113" s="37">
        <f t="shared" si="1"/>
        <v>4</v>
      </c>
    </row>
    <row r="114" spans="1:4">
      <c r="A114" s="23">
        <v>44309</v>
      </c>
      <c r="B114" s="24">
        <v>8</v>
      </c>
      <c r="D114" s="37">
        <f t="shared" si="1"/>
        <v>4</v>
      </c>
    </row>
    <row r="115" spans="1:4">
      <c r="A115" s="23">
        <v>44310</v>
      </c>
      <c r="B115" s="25">
        <v>0</v>
      </c>
      <c r="D115" s="37">
        <f t="shared" si="1"/>
        <v>4</v>
      </c>
    </row>
    <row r="116" spans="1:4">
      <c r="A116" s="23">
        <v>44311</v>
      </c>
      <c r="B116" s="25">
        <v>0</v>
      </c>
      <c r="D116" s="37">
        <f t="shared" si="1"/>
        <v>4</v>
      </c>
    </row>
    <row r="117" spans="1:4">
      <c r="A117" s="23">
        <v>44312</v>
      </c>
      <c r="B117" s="24">
        <v>8</v>
      </c>
      <c r="D117" s="37">
        <f t="shared" si="1"/>
        <v>4</v>
      </c>
    </row>
    <row r="118" spans="1:4">
      <c r="A118" s="23">
        <v>44313</v>
      </c>
      <c r="B118" s="24">
        <v>8</v>
      </c>
      <c r="D118" s="37">
        <f t="shared" si="1"/>
        <v>4</v>
      </c>
    </row>
    <row r="119" spans="1:4">
      <c r="A119" s="23">
        <v>44314</v>
      </c>
      <c r="B119" s="24">
        <v>8</v>
      </c>
      <c r="D119" s="37">
        <f t="shared" si="1"/>
        <v>4</v>
      </c>
    </row>
    <row r="120" spans="1:4">
      <c r="A120" s="23">
        <v>44315</v>
      </c>
      <c r="B120" s="24">
        <v>8</v>
      </c>
      <c r="D120" s="37">
        <f t="shared" si="1"/>
        <v>4</v>
      </c>
    </row>
    <row r="121" spans="1:4">
      <c r="A121" s="23">
        <v>44316</v>
      </c>
      <c r="B121" s="27">
        <v>7</v>
      </c>
      <c r="C121" s="24">
        <f>SUM(B92:B121)</f>
        <v>158</v>
      </c>
      <c r="D121" s="37">
        <f t="shared" si="1"/>
        <v>4</v>
      </c>
    </row>
    <row r="122" spans="1:4">
      <c r="A122" s="23">
        <v>44317</v>
      </c>
      <c r="B122" s="26">
        <v>0</v>
      </c>
      <c r="D122" s="37">
        <f t="shared" si="1"/>
        <v>5</v>
      </c>
    </row>
    <row r="123" spans="1:4">
      <c r="A123" s="23">
        <v>44318</v>
      </c>
      <c r="B123" s="25">
        <v>0</v>
      </c>
      <c r="D123" s="37">
        <f t="shared" si="1"/>
        <v>5</v>
      </c>
    </row>
    <row r="124" spans="1:4">
      <c r="A124" s="23">
        <v>44319</v>
      </c>
      <c r="B124" s="31">
        <v>0</v>
      </c>
      <c r="D124" s="37">
        <f t="shared" si="1"/>
        <v>5</v>
      </c>
    </row>
    <row r="125" spans="1:4">
      <c r="A125" s="23">
        <v>44320</v>
      </c>
      <c r="B125" s="26">
        <v>0</v>
      </c>
      <c r="D125" s="37">
        <f t="shared" si="1"/>
        <v>5</v>
      </c>
    </row>
    <row r="126" spans="1:4">
      <c r="A126" s="23">
        <v>44321</v>
      </c>
      <c r="B126" s="24">
        <v>8</v>
      </c>
      <c r="D126" s="37">
        <f t="shared" si="1"/>
        <v>5</v>
      </c>
    </row>
    <row r="127" spans="1:4">
      <c r="A127" s="23">
        <v>44322</v>
      </c>
      <c r="B127" s="24">
        <v>8</v>
      </c>
      <c r="D127" s="37">
        <f t="shared" si="1"/>
        <v>5</v>
      </c>
    </row>
    <row r="128" spans="1:4">
      <c r="A128" s="23">
        <v>44323</v>
      </c>
      <c r="B128" s="24">
        <v>8</v>
      </c>
      <c r="D128" s="37">
        <f t="shared" si="1"/>
        <v>5</v>
      </c>
    </row>
    <row r="129" spans="1:4">
      <c r="A129" s="23">
        <v>44324</v>
      </c>
      <c r="B129" s="30">
        <v>7</v>
      </c>
      <c r="D129" s="37">
        <f t="shared" si="1"/>
        <v>5</v>
      </c>
    </row>
    <row r="130" spans="1:4">
      <c r="A130" s="23">
        <v>44325</v>
      </c>
      <c r="B130" s="26">
        <v>0</v>
      </c>
      <c r="D130" s="37">
        <f t="shared" ref="D130:D193" si="2">MONTH(A130)+(YEAR(A130)-2021)*12</f>
        <v>5</v>
      </c>
    </row>
    <row r="131" spans="1:4">
      <c r="A131" s="23">
        <v>44326</v>
      </c>
      <c r="B131" s="24">
        <v>8</v>
      </c>
      <c r="D131" s="37">
        <f t="shared" si="2"/>
        <v>5</v>
      </c>
    </row>
    <row r="132" spans="1:4">
      <c r="A132" s="23">
        <v>44327</v>
      </c>
      <c r="B132" s="24">
        <v>8</v>
      </c>
      <c r="D132" s="37">
        <f t="shared" si="2"/>
        <v>5</v>
      </c>
    </row>
    <row r="133" spans="1:4">
      <c r="A133" s="23">
        <v>44328</v>
      </c>
      <c r="B133" s="24">
        <v>8</v>
      </c>
      <c r="D133" s="37">
        <f t="shared" si="2"/>
        <v>5</v>
      </c>
    </row>
    <row r="134" spans="1:4">
      <c r="A134" s="23">
        <v>44329</v>
      </c>
      <c r="B134" s="24">
        <v>8</v>
      </c>
      <c r="D134" s="37">
        <f t="shared" si="2"/>
        <v>5</v>
      </c>
    </row>
    <row r="135" spans="1:4">
      <c r="A135" s="23">
        <v>44330</v>
      </c>
      <c r="B135" s="24">
        <v>8</v>
      </c>
      <c r="D135" s="37">
        <f t="shared" si="2"/>
        <v>5</v>
      </c>
    </row>
    <row r="136" spans="1:4">
      <c r="A136" s="23">
        <v>44331</v>
      </c>
      <c r="B136" s="25">
        <v>0</v>
      </c>
      <c r="D136" s="37">
        <f t="shared" si="2"/>
        <v>5</v>
      </c>
    </row>
    <row r="137" spans="1:4">
      <c r="A137" s="23">
        <v>44332</v>
      </c>
      <c r="B137" s="25">
        <v>0</v>
      </c>
      <c r="D137" s="37">
        <f t="shared" si="2"/>
        <v>5</v>
      </c>
    </row>
    <row r="138" spans="1:4">
      <c r="A138" s="23">
        <v>44333</v>
      </c>
      <c r="B138" s="24">
        <v>8</v>
      </c>
      <c r="D138" s="37">
        <f t="shared" si="2"/>
        <v>5</v>
      </c>
    </row>
    <row r="139" spans="1:4">
      <c r="A139" s="23">
        <v>44334</v>
      </c>
      <c r="B139" s="24">
        <v>8</v>
      </c>
      <c r="D139" s="37">
        <f t="shared" si="2"/>
        <v>5</v>
      </c>
    </row>
    <row r="140" spans="1:4">
      <c r="A140" s="23">
        <v>44335</v>
      </c>
      <c r="B140" s="24">
        <v>8</v>
      </c>
      <c r="D140" s="37">
        <f t="shared" si="2"/>
        <v>5</v>
      </c>
    </row>
    <row r="141" spans="1:4">
      <c r="A141" s="23">
        <v>44336</v>
      </c>
      <c r="B141" s="24">
        <v>8</v>
      </c>
      <c r="D141" s="37">
        <f t="shared" si="2"/>
        <v>5</v>
      </c>
    </row>
    <row r="142" spans="1:4">
      <c r="A142" s="23">
        <v>44337</v>
      </c>
      <c r="B142" s="24">
        <v>8</v>
      </c>
      <c r="D142" s="37">
        <f t="shared" si="2"/>
        <v>5</v>
      </c>
    </row>
    <row r="143" spans="1:4">
      <c r="A143" s="23">
        <v>44338</v>
      </c>
      <c r="B143" s="25">
        <v>0</v>
      </c>
      <c r="D143" s="37">
        <f t="shared" si="2"/>
        <v>5</v>
      </c>
    </row>
    <row r="144" spans="1:4">
      <c r="A144" s="23">
        <v>44339</v>
      </c>
      <c r="B144" s="26">
        <v>0</v>
      </c>
      <c r="D144" s="37">
        <f t="shared" si="2"/>
        <v>5</v>
      </c>
    </row>
    <row r="145" spans="1:4">
      <c r="A145" s="23">
        <v>44340</v>
      </c>
      <c r="B145" s="24">
        <v>8</v>
      </c>
      <c r="D145" s="37">
        <f t="shared" si="2"/>
        <v>5</v>
      </c>
    </row>
    <row r="146" spans="1:4">
      <c r="A146" s="23">
        <v>44341</v>
      </c>
      <c r="B146" s="24">
        <v>8</v>
      </c>
      <c r="D146" s="37">
        <f t="shared" si="2"/>
        <v>5</v>
      </c>
    </row>
    <row r="147" spans="1:4">
      <c r="A147" s="23">
        <v>44342</v>
      </c>
      <c r="B147" s="24">
        <v>8</v>
      </c>
      <c r="D147" s="37">
        <f t="shared" si="2"/>
        <v>5</v>
      </c>
    </row>
    <row r="148" spans="1:4">
      <c r="A148" s="23">
        <v>44343</v>
      </c>
      <c r="B148" s="24">
        <v>8</v>
      </c>
      <c r="D148" s="37">
        <f t="shared" si="2"/>
        <v>5</v>
      </c>
    </row>
    <row r="149" spans="1:4">
      <c r="A149" s="23">
        <v>44344</v>
      </c>
      <c r="B149" s="24">
        <v>8</v>
      </c>
      <c r="D149" s="37">
        <f t="shared" si="2"/>
        <v>5</v>
      </c>
    </row>
    <row r="150" spans="1:4">
      <c r="A150" s="23">
        <v>44345</v>
      </c>
      <c r="B150" s="25">
        <v>0</v>
      </c>
      <c r="D150" s="37">
        <f t="shared" si="2"/>
        <v>5</v>
      </c>
    </row>
    <row r="151" spans="1:4">
      <c r="A151" s="23">
        <v>44346</v>
      </c>
      <c r="B151" s="25">
        <v>0</v>
      </c>
      <c r="D151" s="37">
        <f t="shared" si="2"/>
        <v>5</v>
      </c>
    </row>
    <row r="152" spans="1:4">
      <c r="A152" s="23">
        <v>44347</v>
      </c>
      <c r="B152" s="24">
        <v>8</v>
      </c>
      <c r="C152" s="24">
        <f>SUM(B122:B152)</f>
        <v>159</v>
      </c>
      <c r="D152" s="37">
        <f t="shared" si="2"/>
        <v>5</v>
      </c>
    </row>
    <row r="153" spans="1:4">
      <c r="A153" s="23">
        <v>44348</v>
      </c>
      <c r="B153" s="24">
        <v>8</v>
      </c>
      <c r="D153" s="37">
        <f t="shared" si="2"/>
        <v>6</v>
      </c>
    </row>
    <row r="154" spans="1:4">
      <c r="A154" s="23">
        <v>44349</v>
      </c>
      <c r="B154" s="24">
        <v>8</v>
      </c>
      <c r="D154" s="37">
        <f t="shared" si="2"/>
        <v>6</v>
      </c>
    </row>
    <row r="155" spans="1:4">
      <c r="A155" s="23">
        <v>44350</v>
      </c>
      <c r="B155" s="24">
        <v>8</v>
      </c>
      <c r="D155" s="37">
        <f t="shared" si="2"/>
        <v>6</v>
      </c>
    </row>
    <row r="156" spans="1:4">
      <c r="A156" s="23">
        <v>44351</v>
      </c>
      <c r="B156" s="24">
        <v>8</v>
      </c>
      <c r="D156" s="37">
        <f t="shared" si="2"/>
        <v>6</v>
      </c>
    </row>
    <row r="157" spans="1:4">
      <c r="A157" s="23">
        <v>44352</v>
      </c>
      <c r="B157" s="25">
        <v>0</v>
      </c>
      <c r="D157" s="37">
        <f t="shared" si="2"/>
        <v>6</v>
      </c>
    </row>
    <row r="158" spans="1:4">
      <c r="A158" s="23">
        <v>44353</v>
      </c>
      <c r="B158" s="25">
        <v>0</v>
      </c>
      <c r="D158" s="37">
        <f t="shared" si="2"/>
        <v>6</v>
      </c>
    </row>
    <row r="159" spans="1:4">
      <c r="A159" s="23">
        <v>44354</v>
      </c>
      <c r="B159" s="24">
        <v>8</v>
      </c>
      <c r="D159" s="37">
        <f t="shared" si="2"/>
        <v>6</v>
      </c>
    </row>
    <row r="160" spans="1:4">
      <c r="A160" s="23">
        <v>44355</v>
      </c>
      <c r="B160" s="24">
        <v>8</v>
      </c>
      <c r="D160" s="37">
        <f t="shared" si="2"/>
        <v>6</v>
      </c>
    </row>
    <row r="161" spans="1:4">
      <c r="A161" s="23">
        <v>44356</v>
      </c>
      <c r="B161" s="24">
        <v>8</v>
      </c>
      <c r="D161" s="37">
        <f t="shared" si="2"/>
        <v>6</v>
      </c>
    </row>
    <row r="162" spans="1:4">
      <c r="A162" s="23">
        <v>44357</v>
      </c>
      <c r="B162" s="24">
        <v>8</v>
      </c>
      <c r="D162" s="37">
        <f t="shared" si="2"/>
        <v>6</v>
      </c>
    </row>
    <row r="163" spans="1:4">
      <c r="A163" s="23">
        <v>44358</v>
      </c>
      <c r="B163" s="24">
        <v>8</v>
      </c>
      <c r="D163" s="37">
        <f t="shared" si="2"/>
        <v>6</v>
      </c>
    </row>
    <row r="164" spans="1:4">
      <c r="A164" s="23">
        <v>44359</v>
      </c>
      <c r="B164" s="25">
        <v>0</v>
      </c>
      <c r="D164" s="37">
        <f t="shared" si="2"/>
        <v>6</v>
      </c>
    </row>
    <row r="165" spans="1:4">
      <c r="A165" s="23">
        <v>44360</v>
      </c>
      <c r="B165" s="25">
        <v>0</v>
      </c>
      <c r="D165" s="37">
        <f t="shared" si="2"/>
        <v>6</v>
      </c>
    </row>
    <row r="166" spans="1:4">
      <c r="A166" s="23">
        <v>44361</v>
      </c>
      <c r="B166" s="24">
        <v>8</v>
      </c>
      <c r="D166" s="37">
        <f t="shared" si="2"/>
        <v>6</v>
      </c>
    </row>
    <row r="167" spans="1:4">
      <c r="A167" s="23">
        <v>44362</v>
      </c>
      <c r="B167" s="24">
        <v>8</v>
      </c>
      <c r="D167" s="37">
        <f t="shared" si="2"/>
        <v>6</v>
      </c>
    </row>
    <row r="168" spans="1:4">
      <c r="A168" s="23">
        <v>44363</v>
      </c>
      <c r="B168" s="24">
        <v>8</v>
      </c>
      <c r="D168" s="37">
        <f t="shared" si="2"/>
        <v>6</v>
      </c>
    </row>
    <row r="169" spans="1:4">
      <c r="A169" s="23">
        <v>44364</v>
      </c>
      <c r="B169" s="24">
        <v>8</v>
      </c>
      <c r="D169" s="37">
        <f t="shared" si="2"/>
        <v>6</v>
      </c>
    </row>
    <row r="170" spans="1:4">
      <c r="A170" s="23">
        <v>44365</v>
      </c>
      <c r="B170" s="24">
        <v>8</v>
      </c>
      <c r="D170" s="37">
        <f t="shared" si="2"/>
        <v>6</v>
      </c>
    </row>
    <row r="171" spans="1:4">
      <c r="A171" s="23">
        <v>44366</v>
      </c>
      <c r="B171" s="29">
        <v>8</v>
      </c>
      <c r="D171" s="37">
        <f t="shared" si="2"/>
        <v>6</v>
      </c>
    </row>
    <row r="172" spans="1:4">
      <c r="A172" s="23">
        <v>44367</v>
      </c>
      <c r="B172" s="25">
        <v>0</v>
      </c>
      <c r="D172" s="37">
        <f t="shared" si="2"/>
        <v>6</v>
      </c>
    </row>
    <row r="173" spans="1:4">
      <c r="A173" s="23">
        <v>44368</v>
      </c>
      <c r="B173" s="24">
        <v>8</v>
      </c>
      <c r="D173" s="37">
        <f t="shared" si="2"/>
        <v>6</v>
      </c>
    </row>
    <row r="174" spans="1:4">
      <c r="A174" s="23">
        <v>44369</v>
      </c>
      <c r="B174" s="27">
        <v>7</v>
      </c>
      <c r="D174" s="37">
        <f t="shared" si="2"/>
        <v>6</v>
      </c>
    </row>
    <row r="175" spans="1:4">
      <c r="A175" s="23">
        <v>44370</v>
      </c>
      <c r="B175" s="26">
        <v>0</v>
      </c>
      <c r="D175" s="37">
        <f t="shared" si="2"/>
        <v>6</v>
      </c>
    </row>
    <row r="176" spans="1:4">
      <c r="A176" s="23">
        <v>44371</v>
      </c>
      <c r="B176" s="26">
        <v>0</v>
      </c>
      <c r="D176" s="37">
        <f t="shared" si="2"/>
        <v>6</v>
      </c>
    </row>
    <row r="177" spans="1:4">
      <c r="A177" s="23">
        <v>44372</v>
      </c>
      <c r="B177" s="28">
        <v>0</v>
      </c>
      <c r="D177" s="37">
        <f t="shared" si="2"/>
        <v>6</v>
      </c>
    </row>
    <row r="178" spans="1:4">
      <c r="A178" s="23">
        <v>44373</v>
      </c>
      <c r="B178" s="25">
        <v>0</v>
      </c>
      <c r="D178" s="37">
        <f t="shared" si="2"/>
        <v>6</v>
      </c>
    </row>
    <row r="179" spans="1:4">
      <c r="A179" s="23">
        <v>44374</v>
      </c>
      <c r="B179" s="25">
        <v>0</v>
      </c>
      <c r="D179" s="37">
        <f t="shared" si="2"/>
        <v>6</v>
      </c>
    </row>
    <row r="180" spans="1:4">
      <c r="A180" s="23">
        <v>44375</v>
      </c>
      <c r="B180" s="24">
        <v>8</v>
      </c>
      <c r="D180" s="37">
        <f t="shared" si="2"/>
        <v>6</v>
      </c>
    </row>
    <row r="181" spans="1:4">
      <c r="A181" s="23">
        <v>44376</v>
      </c>
      <c r="B181" s="24">
        <v>8</v>
      </c>
      <c r="D181" s="37">
        <f t="shared" si="2"/>
        <v>6</v>
      </c>
    </row>
    <row r="182" spans="1:4">
      <c r="A182" s="23">
        <v>44377</v>
      </c>
      <c r="B182" s="24">
        <v>8</v>
      </c>
      <c r="C182" s="24">
        <f>SUM(B153:B182)</f>
        <v>159</v>
      </c>
      <c r="D182" s="37">
        <f t="shared" si="2"/>
        <v>6</v>
      </c>
    </row>
    <row r="183" spans="1:4">
      <c r="A183" s="23">
        <v>44378</v>
      </c>
      <c r="B183" s="24">
        <v>8</v>
      </c>
      <c r="D183" s="37">
        <f t="shared" si="2"/>
        <v>7</v>
      </c>
    </row>
    <row r="184" spans="1:4">
      <c r="A184" s="23">
        <v>44379</v>
      </c>
      <c r="B184" s="24">
        <v>8</v>
      </c>
      <c r="D184" s="37">
        <f t="shared" si="2"/>
        <v>7</v>
      </c>
    </row>
    <row r="185" spans="1:4">
      <c r="A185" s="23">
        <v>44380</v>
      </c>
      <c r="B185" s="25">
        <v>0</v>
      </c>
      <c r="D185" s="37">
        <f t="shared" si="2"/>
        <v>7</v>
      </c>
    </row>
    <row r="186" spans="1:4">
      <c r="A186" s="23">
        <v>44381</v>
      </c>
      <c r="B186" s="25">
        <v>0</v>
      </c>
      <c r="D186" s="37">
        <f t="shared" si="2"/>
        <v>7</v>
      </c>
    </row>
    <row r="187" spans="1:4">
      <c r="A187" s="23">
        <v>44382</v>
      </c>
      <c r="B187" s="24">
        <v>8</v>
      </c>
      <c r="D187" s="37">
        <f t="shared" si="2"/>
        <v>7</v>
      </c>
    </row>
    <row r="188" spans="1:4">
      <c r="A188" s="23">
        <v>44383</v>
      </c>
      <c r="B188" s="24">
        <v>8</v>
      </c>
      <c r="D188" s="37">
        <f t="shared" si="2"/>
        <v>7</v>
      </c>
    </row>
    <row r="189" spans="1:4">
      <c r="A189" s="23">
        <v>44384</v>
      </c>
      <c r="B189" s="24">
        <v>8</v>
      </c>
      <c r="D189" s="37">
        <f t="shared" si="2"/>
        <v>7</v>
      </c>
    </row>
    <row r="190" spans="1:4">
      <c r="A190" s="23">
        <v>44385</v>
      </c>
      <c r="B190" s="24">
        <v>8</v>
      </c>
      <c r="D190" s="37">
        <f t="shared" si="2"/>
        <v>7</v>
      </c>
    </row>
    <row r="191" spans="1:4">
      <c r="A191" s="23">
        <v>44386</v>
      </c>
      <c r="B191" s="24">
        <v>8</v>
      </c>
      <c r="D191" s="37">
        <f t="shared" si="2"/>
        <v>7</v>
      </c>
    </row>
    <row r="192" spans="1:4">
      <c r="A192" s="23">
        <v>44387</v>
      </c>
      <c r="B192" s="25">
        <v>0</v>
      </c>
      <c r="D192" s="37">
        <f t="shared" si="2"/>
        <v>7</v>
      </c>
    </row>
    <row r="193" spans="1:4">
      <c r="A193" s="23">
        <v>44388</v>
      </c>
      <c r="B193" s="25">
        <v>0</v>
      </c>
      <c r="D193" s="37">
        <f t="shared" si="2"/>
        <v>7</v>
      </c>
    </row>
    <row r="194" spans="1:4">
      <c r="A194" s="23">
        <v>44389</v>
      </c>
      <c r="B194" s="24">
        <v>8</v>
      </c>
      <c r="D194" s="37">
        <f t="shared" ref="D194:D257" si="3">MONTH(A194)+(YEAR(A194)-2021)*12</f>
        <v>7</v>
      </c>
    </row>
    <row r="195" spans="1:4">
      <c r="A195" s="23">
        <v>44390</v>
      </c>
      <c r="B195" s="24">
        <v>8</v>
      </c>
      <c r="D195" s="37">
        <f t="shared" si="3"/>
        <v>7</v>
      </c>
    </row>
    <row r="196" spans="1:4">
      <c r="A196" s="23">
        <v>44391</v>
      </c>
      <c r="B196" s="24">
        <v>8</v>
      </c>
      <c r="D196" s="37">
        <f t="shared" si="3"/>
        <v>7</v>
      </c>
    </row>
    <row r="197" spans="1:4">
      <c r="A197" s="23">
        <v>44392</v>
      </c>
      <c r="B197" s="24">
        <v>8</v>
      </c>
      <c r="D197" s="37">
        <f t="shared" si="3"/>
        <v>7</v>
      </c>
    </row>
    <row r="198" spans="1:4">
      <c r="A198" s="23">
        <v>44393</v>
      </c>
      <c r="B198" s="24">
        <v>8</v>
      </c>
      <c r="D198" s="37">
        <f t="shared" si="3"/>
        <v>7</v>
      </c>
    </row>
    <row r="199" spans="1:4">
      <c r="A199" s="23">
        <v>44394</v>
      </c>
      <c r="B199" s="25">
        <v>0</v>
      </c>
      <c r="D199" s="37">
        <f t="shared" si="3"/>
        <v>7</v>
      </c>
    </row>
    <row r="200" spans="1:4">
      <c r="A200" s="23">
        <v>44395</v>
      </c>
      <c r="B200" s="25">
        <v>0</v>
      </c>
      <c r="D200" s="37">
        <f t="shared" si="3"/>
        <v>7</v>
      </c>
    </row>
    <row r="201" spans="1:4">
      <c r="A201" s="23">
        <v>44396</v>
      </c>
      <c r="B201" s="24">
        <v>8</v>
      </c>
      <c r="D201" s="37">
        <f t="shared" si="3"/>
        <v>7</v>
      </c>
    </row>
    <row r="202" spans="1:4">
      <c r="A202" s="23">
        <v>44397</v>
      </c>
      <c r="B202" s="24">
        <v>8</v>
      </c>
      <c r="D202" s="37">
        <f t="shared" si="3"/>
        <v>7</v>
      </c>
    </row>
    <row r="203" spans="1:4">
      <c r="A203" s="23">
        <v>44398</v>
      </c>
      <c r="B203" s="24">
        <v>8</v>
      </c>
      <c r="D203" s="37">
        <f t="shared" si="3"/>
        <v>7</v>
      </c>
    </row>
    <row r="204" spans="1:4">
      <c r="A204" s="23">
        <v>44399</v>
      </c>
      <c r="B204" s="24">
        <v>8</v>
      </c>
      <c r="D204" s="37">
        <f t="shared" si="3"/>
        <v>7</v>
      </c>
    </row>
    <row r="205" spans="1:4">
      <c r="A205" s="23">
        <v>44400</v>
      </c>
      <c r="B205" s="24">
        <v>8</v>
      </c>
      <c r="D205" s="37">
        <f t="shared" si="3"/>
        <v>7</v>
      </c>
    </row>
    <row r="206" spans="1:4">
      <c r="A206" s="23">
        <v>44401</v>
      </c>
      <c r="B206" s="25">
        <v>0</v>
      </c>
      <c r="D206" s="37">
        <f t="shared" si="3"/>
        <v>7</v>
      </c>
    </row>
    <row r="207" spans="1:4">
      <c r="A207" s="23">
        <v>44402</v>
      </c>
      <c r="B207" s="25">
        <v>0</v>
      </c>
      <c r="D207" s="37">
        <f t="shared" si="3"/>
        <v>7</v>
      </c>
    </row>
    <row r="208" spans="1:4">
      <c r="A208" s="23">
        <v>44403</v>
      </c>
      <c r="B208" s="24">
        <v>8</v>
      </c>
      <c r="D208" s="37">
        <f t="shared" si="3"/>
        <v>7</v>
      </c>
    </row>
    <row r="209" spans="1:4">
      <c r="A209" s="23">
        <v>44404</v>
      </c>
      <c r="B209" s="24">
        <v>8</v>
      </c>
      <c r="D209" s="37">
        <f t="shared" si="3"/>
        <v>7</v>
      </c>
    </row>
    <row r="210" spans="1:4">
      <c r="A210" s="23">
        <v>44405</v>
      </c>
      <c r="B210" s="24">
        <v>8</v>
      </c>
      <c r="D210" s="37">
        <f t="shared" si="3"/>
        <v>7</v>
      </c>
    </row>
    <row r="211" spans="1:4">
      <c r="A211" s="23">
        <v>44406</v>
      </c>
      <c r="B211" s="24">
        <v>8</v>
      </c>
      <c r="D211" s="37">
        <f t="shared" si="3"/>
        <v>7</v>
      </c>
    </row>
    <row r="212" spans="1:4">
      <c r="A212" s="23">
        <v>44407</v>
      </c>
      <c r="B212" s="24">
        <v>8</v>
      </c>
      <c r="D212" s="37">
        <f t="shared" si="3"/>
        <v>7</v>
      </c>
    </row>
    <row r="213" spans="1:4">
      <c r="A213" s="23">
        <v>44408</v>
      </c>
      <c r="B213" s="25">
        <v>0</v>
      </c>
      <c r="C213" s="24">
        <f>SUM(B183:B213)</f>
        <v>176</v>
      </c>
      <c r="D213" s="37">
        <f t="shared" si="3"/>
        <v>7</v>
      </c>
    </row>
    <row r="214" spans="1:4">
      <c r="A214" s="23">
        <v>44409</v>
      </c>
      <c r="B214" s="25">
        <v>0</v>
      </c>
      <c r="D214" s="37">
        <f t="shared" si="3"/>
        <v>8</v>
      </c>
    </row>
    <row r="215" spans="1:4">
      <c r="A215" s="23">
        <v>44410</v>
      </c>
      <c r="B215" s="24">
        <v>8</v>
      </c>
      <c r="D215" s="37">
        <f t="shared" si="3"/>
        <v>8</v>
      </c>
    </row>
    <row r="216" spans="1:4">
      <c r="A216" s="23">
        <v>44411</v>
      </c>
      <c r="B216" s="24">
        <v>8</v>
      </c>
      <c r="D216" s="37">
        <f t="shared" si="3"/>
        <v>8</v>
      </c>
    </row>
    <row r="217" spans="1:4">
      <c r="A217" s="23">
        <v>44412</v>
      </c>
      <c r="B217" s="24">
        <v>8</v>
      </c>
      <c r="D217" s="37">
        <f t="shared" si="3"/>
        <v>8</v>
      </c>
    </row>
    <row r="218" spans="1:4">
      <c r="A218" s="23">
        <v>44413</v>
      </c>
      <c r="B218" s="24">
        <v>8</v>
      </c>
      <c r="D218" s="37">
        <f t="shared" si="3"/>
        <v>8</v>
      </c>
    </row>
    <row r="219" spans="1:4">
      <c r="A219" s="23">
        <v>44414</v>
      </c>
      <c r="B219" s="24">
        <v>8</v>
      </c>
      <c r="D219" s="37">
        <f t="shared" si="3"/>
        <v>8</v>
      </c>
    </row>
    <row r="220" spans="1:4">
      <c r="A220" s="23">
        <v>44415</v>
      </c>
      <c r="B220" s="25">
        <v>0</v>
      </c>
      <c r="D220" s="37">
        <f t="shared" si="3"/>
        <v>8</v>
      </c>
    </row>
    <row r="221" spans="1:4">
      <c r="A221" s="23">
        <v>44416</v>
      </c>
      <c r="B221" s="25">
        <v>0</v>
      </c>
      <c r="D221" s="37">
        <f t="shared" si="3"/>
        <v>8</v>
      </c>
    </row>
    <row r="222" spans="1:4">
      <c r="A222" s="23">
        <v>44417</v>
      </c>
      <c r="B222" s="24">
        <v>8</v>
      </c>
      <c r="D222" s="37">
        <f t="shared" si="3"/>
        <v>8</v>
      </c>
    </row>
    <row r="223" spans="1:4">
      <c r="A223" s="23">
        <v>44418</v>
      </c>
      <c r="B223" s="24">
        <v>8</v>
      </c>
      <c r="D223" s="37">
        <f t="shared" si="3"/>
        <v>8</v>
      </c>
    </row>
    <row r="224" spans="1:4">
      <c r="A224" s="23">
        <v>44419</v>
      </c>
      <c r="B224" s="24">
        <v>8</v>
      </c>
      <c r="D224" s="37">
        <f t="shared" si="3"/>
        <v>8</v>
      </c>
    </row>
    <row r="225" spans="1:4">
      <c r="A225" s="23">
        <v>44420</v>
      </c>
      <c r="B225" s="24">
        <v>8</v>
      </c>
      <c r="D225" s="37">
        <f t="shared" si="3"/>
        <v>8</v>
      </c>
    </row>
    <row r="226" spans="1:4">
      <c r="A226" s="23">
        <v>44421</v>
      </c>
      <c r="B226" s="24">
        <v>8</v>
      </c>
      <c r="D226" s="37">
        <f t="shared" si="3"/>
        <v>8</v>
      </c>
    </row>
    <row r="227" spans="1:4">
      <c r="A227" s="23">
        <v>44422</v>
      </c>
      <c r="B227" s="25">
        <v>0</v>
      </c>
      <c r="D227" s="37">
        <f t="shared" si="3"/>
        <v>8</v>
      </c>
    </row>
    <row r="228" spans="1:4">
      <c r="A228" s="23">
        <v>44423</v>
      </c>
      <c r="B228" s="25">
        <v>0</v>
      </c>
      <c r="D228" s="37">
        <f t="shared" si="3"/>
        <v>8</v>
      </c>
    </row>
    <row r="229" spans="1:4">
      <c r="A229" s="23">
        <v>44424</v>
      </c>
      <c r="B229" s="24">
        <v>8</v>
      </c>
      <c r="D229" s="37">
        <f t="shared" si="3"/>
        <v>8</v>
      </c>
    </row>
    <row r="230" spans="1:4">
      <c r="A230" s="23">
        <v>44425</v>
      </c>
      <c r="B230" s="24">
        <v>8</v>
      </c>
      <c r="D230" s="37">
        <f t="shared" si="3"/>
        <v>8</v>
      </c>
    </row>
    <row r="231" spans="1:4">
      <c r="A231" s="23">
        <v>44426</v>
      </c>
      <c r="B231" s="24">
        <v>8</v>
      </c>
      <c r="D231" s="37">
        <f t="shared" si="3"/>
        <v>8</v>
      </c>
    </row>
    <row r="232" spans="1:4">
      <c r="A232" s="23">
        <v>44427</v>
      </c>
      <c r="B232" s="24">
        <v>8</v>
      </c>
      <c r="D232" s="37">
        <f t="shared" si="3"/>
        <v>8</v>
      </c>
    </row>
    <row r="233" spans="1:4">
      <c r="A233" s="23">
        <v>44428</v>
      </c>
      <c r="B233" s="24">
        <v>8</v>
      </c>
      <c r="D233" s="37">
        <f t="shared" si="3"/>
        <v>8</v>
      </c>
    </row>
    <row r="234" spans="1:4">
      <c r="A234" s="23">
        <v>44429</v>
      </c>
      <c r="B234" s="25">
        <v>0</v>
      </c>
      <c r="D234" s="37">
        <f t="shared" si="3"/>
        <v>8</v>
      </c>
    </row>
    <row r="235" spans="1:4">
      <c r="A235" s="23">
        <v>44430</v>
      </c>
      <c r="B235" s="25">
        <v>0</v>
      </c>
      <c r="D235" s="37">
        <f t="shared" si="3"/>
        <v>8</v>
      </c>
    </row>
    <row r="236" spans="1:4">
      <c r="A236" s="23">
        <v>44431</v>
      </c>
      <c r="B236" s="24">
        <v>8</v>
      </c>
      <c r="D236" s="37">
        <f t="shared" si="3"/>
        <v>8</v>
      </c>
    </row>
    <row r="237" spans="1:4">
      <c r="A237" s="23">
        <v>44432</v>
      </c>
      <c r="B237" s="24">
        <v>8</v>
      </c>
      <c r="D237" s="37">
        <f t="shared" si="3"/>
        <v>8</v>
      </c>
    </row>
    <row r="238" spans="1:4">
      <c r="A238" s="23">
        <v>44433</v>
      </c>
      <c r="B238" s="24">
        <v>8</v>
      </c>
      <c r="D238" s="37">
        <f t="shared" si="3"/>
        <v>8</v>
      </c>
    </row>
    <row r="239" spans="1:4">
      <c r="A239" s="23">
        <v>44434</v>
      </c>
      <c r="B239" s="24">
        <v>8</v>
      </c>
      <c r="D239" s="37">
        <f t="shared" si="3"/>
        <v>8</v>
      </c>
    </row>
    <row r="240" spans="1:4">
      <c r="A240" s="23">
        <v>44435</v>
      </c>
      <c r="B240" s="24">
        <v>8</v>
      </c>
      <c r="D240" s="37">
        <f t="shared" si="3"/>
        <v>8</v>
      </c>
    </row>
    <row r="241" spans="1:4">
      <c r="A241" s="23">
        <v>44436</v>
      </c>
      <c r="B241" s="25">
        <v>0</v>
      </c>
      <c r="D241" s="37">
        <f t="shared" si="3"/>
        <v>8</v>
      </c>
    </row>
    <row r="242" spans="1:4">
      <c r="A242" s="23">
        <v>44437</v>
      </c>
      <c r="B242" s="25">
        <v>0</v>
      </c>
      <c r="D242" s="37">
        <f t="shared" si="3"/>
        <v>8</v>
      </c>
    </row>
    <row r="243" spans="1:4">
      <c r="A243" s="23">
        <v>44438</v>
      </c>
      <c r="B243" s="24">
        <v>8</v>
      </c>
      <c r="D243" s="37">
        <f t="shared" si="3"/>
        <v>8</v>
      </c>
    </row>
    <row r="244" spans="1:4">
      <c r="A244" s="23">
        <v>44439</v>
      </c>
      <c r="B244" s="24">
        <v>8</v>
      </c>
      <c r="C244" s="24">
        <f>SUM(B214:B244)</f>
        <v>176</v>
      </c>
      <c r="D244" s="37">
        <f t="shared" si="3"/>
        <v>8</v>
      </c>
    </row>
    <row r="245" spans="1:4">
      <c r="A245" s="23">
        <v>44440</v>
      </c>
      <c r="B245" s="24">
        <v>8</v>
      </c>
      <c r="D245" s="37">
        <f t="shared" si="3"/>
        <v>9</v>
      </c>
    </row>
    <row r="246" spans="1:4">
      <c r="A246" s="23">
        <v>44441</v>
      </c>
      <c r="B246" s="24">
        <v>8</v>
      </c>
      <c r="D246" s="37">
        <f t="shared" si="3"/>
        <v>9</v>
      </c>
    </row>
    <row r="247" spans="1:4">
      <c r="A247" s="23">
        <v>44442</v>
      </c>
      <c r="B247" s="24">
        <v>8</v>
      </c>
      <c r="D247" s="37">
        <f t="shared" si="3"/>
        <v>9</v>
      </c>
    </row>
    <row r="248" spans="1:4">
      <c r="A248" s="23">
        <v>44443</v>
      </c>
      <c r="B248" s="25">
        <v>0</v>
      </c>
      <c r="D248" s="37">
        <f t="shared" si="3"/>
        <v>9</v>
      </c>
    </row>
    <row r="249" spans="1:4">
      <c r="A249" s="23">
        <v>44444</v>
      </c>
      <c r="B249" s="25">
        <v>0</v>
      </c>
      <c r="D249" s="37">
        <f t="shared" si="3"/>
        <v>9</v>
      </c>
    </row>
    <row r="250" spans="1:4">
      <c r="A250" s="23">
        <v>44445</v>
      </c>
      <c r="B250" s="24">
        <v>8</v>
      </c>
      <c r="D250" s="37">
        <f t="shared" si="3"/>
        <v>9</v>
      </c>
    </row>
    <row r="251" spans="1:4">
      <c r="A251" s="23">
        <v>44446</v>
      </c>
      <c r="B251" s="24">
        <v>8</v>
      </c>
      <c r="D251" s="37">
        <f t="shared" si="3"/>
        <v>9</v>
      </c>
    </row>
    <row r="252" spans="1:4">
      <c r="A252" s="23">
        <v>44447</v>
      </c>
      <c r="B252" s="24">
        <v>8</v>
      </c>
      <c r="D252" s="37">
        <f t="shared" si="3"/>
        <v>9</v>
      </c>
    </row>
    <row r="253" spans="1:4">
      <c r="A253" s="23">
        <v>44448</v>
      </c>
      <c r="B253" s="24">
        <v>8</v>
      </c>
      <c r="D253" s="37">
        <f t="shared" si="3"/>
        <v>9</v>
      </c>
    </row>
    <row r="254" spans="1:4">
      <c r="A254" s="23">
        <v>44449</v>
      </c>
      <c r="B254" s="24">
        <v>8</v>
      </c>
      <c r="D254" s="37">
        <f t="shared" si="3"/>
        <v>9</v>
      </c>
    </row>
    <row r="255" spans="1:4">
      <c r="A255" s="23">
        <v>44450</v>
      </c>
      <c r="B255" s="25">
        <v>0</v>
      </c>
      <c r="D255" s="37">
        <f t="shared" si="3"/>
        <v>9</v>
      </c>
    </row>
    <row r="256" spans="1:4">
      <c r="A256" s="23">
        <v>44451</v>
      </c>
      <c r="B256" s="25">
        <v>0</v>
      </c>
      <c r="D256" s="37">
        <f t="shared" si="3"/>
        <v>9</v>
      </c>
    </row>
    <row r="257" spans="1:4">
      <c r="A257" s="23">
        <v>44452</v>
      </c>
      <c r="B257" s="24">
        <v>8</v>
      </c>
      <c r="D257" s="37">
        <f t="shared" si="3"/>
        <v>9</v>
      </c>
    </row>
    <row r="258" spans="1:4">
      <c r="A258" s="23">
        <v>44453</v>
      </c>
      <c r="B258" s="24">
        <v>8</v>
      </c>
      <c r="D258" s="37">
        <f t="shared" ref="D258:D321" si="4">MONTH(A258)+(YEAR(A258)-2021)*12</f>
        <v>9</v>
      </c>
    </row>
    <row r="259" spans="1:4">
      <c r="A259" s="23">
        <v>44454</v>
      </c>
      <c r="B259" s="24">
        <v>8</v>
      </c>
      <c r="D259" s="37">
        <f t="shared" si="4"/>
        <v>9</v>
      </c>
    </row>
    <row r="260" spans="1:4">
      <c r="A260" s="23">
        <v>44455</v>
      </c>
      <c r="B260" s="24">
        <v>8</v>
      </c>
      <c r="D260" s="37">
        <f t="shared" si="4"/>
        <v>9</v>
      </c>
    </row>
    <row r="261" spans="1:4">
      <c r="A261" s="23">
        <v>44456</v>
      </c>
      <c r="B261" s="24">
        <v>8</v>
      </c>
      <c r="D261" s="37">
        <f t="shared" si="4"/>
        <v>9</v>
      </c>
    </row>
    <row r="262" spans="1:4">
      <c r="A262" s="23">
        <v>44457</v>
      </c>
      <c r="B262" s="25">
        <v>0</v>
      </c>
      <c r="D262" s="37">
        <f t="shared" si="4"/>
        <v>9</v>
      </c>
    </row>
    <row r="263" spans="1:4">
      <c r="A263" s="23">
        <v>44458</v>
      </c>
      <c r="B263" s="25">
        <v>0</v>
      </c>
      <c r="D263" s="37">
        <f t="shared" si="4"/>
        <v>9</v>
      </c>
    </row>
    <row r="264" spans="1:4">
      <c r="A264" s="23">
        <v>44459</v>
      </c>
      <c r="B264" s="24">
        <v>8</v>
      </c>
      <c r="D264" s="37">
        <f t="shared" si="4"/>
        <v>9</v>
      </c>
    </row>
    <row r="265" spans="1:4">
      <c r="A265" s="23">
        <v>44460</v>
      </c>
      <c r="B265" s="24">
        <v>8</v>
      </c>
      <c r="D265" s="37">
        <f t="shared" si="4"/>
        <v>9</v>
      </c>
    </row>
    <row r="266" spans="1:4">
      <c r="A266" s="23">
        <v>44461</v>
      </c>
      <c r="B266" s="24">
        <v>8</v>
      </c>
      <c r="D266" s="37">
        <f t="shared" si="4"/>
        <v>9</v>
      </c>
    </row>
    <row r="267" spans="1:4">
      <c r="A267" s="23">
        <v>44462</v>
      </c>
      <c r="B267" s="24">
        <v>8</v>
      </c>
      <c r="D267" s="37">
        <f t="shared" si="4"/>
        <v>9</v>
      </c>
    </row>
    <row r="268" spans="1:4">
      <c r="A268" s="23">
        <v>44463</v>
      </c>
      <c r="B268" s="24">
        <v>8</v>
      </c>
      <c r="D268" s="37">
        <f t="shared" si="4"/>
        <v>9</v>
      </c>
    </row>
    <row r="269" spans="1:4">
      <c r="A269" s="23">
        <v>44464</v>
      </c>
      <c r="B269" s="25">
        <v>0</v>
      </c>
      <c r="D269" s="37">
        <f t="shared" si="4"/>
        <v>9</v>
      </c>
    </row>
    <row r="270" spans="1:4">
      <c r="A270" s="23">
        <v>44465</v>
      </c>
      <c r="B270" s="25">
        <v>0</v>
      </c>
      <c r="D270" s="37">
        <f t="shared" si="4"/>
        <v>9</v>
      </c>
    </row>
    <row r="271" spans="1:4">
      <c r="A271" s="23">
        <v>44466</v>
      </c>
      <c r="B271" s="24">
        <v>8</v>
      </c>
      <c r="D271" s="37">
        <f t="shared" si="4"/>
        <v>9</v>
      </c>
    </row>
    <row r="272" spans="1:4">
      <c r="A272" s="23">
        <v>44467</v>
      </c>
      <c r="B272" s="24">
        <v>8</v>
      </c>
      <c r="D272" s="37">
        <f t="shared" si="4"/>
        <v>9</v>
      </c>
    </row>
    <row r="273" spans="1:4">
      <c r="A273" s="23">
        <v>44468</v>
      </c>
      <c r="B273" s="24">
        <v>8</v>
      </c>
      <c r="D273" s="37">
        <f t="shared" si="4"/>
        <v>9</v>
      </c>
    </row>
    <row r="274" spans="1:4">
      <c r="A274" s="23">
        <v>44469</v>
      </c>
      <c r="B274" s="24">
        <v>8</v>
      </c>
      <c r="C274" s="24">
        <f>SUM(B245:B274)</f>
        <v>176</v>
      </c>
      <c r="D274" s="37">
        <f t="shared" si="4"/>
        <v>9</v>
      </c>
    </row>
    <row r="275" spans="1:4">
      <c r="A275" s="23">
        <v>44470</v>
      </c>
      <c r="B275" s="24">
        <v>8</v>
      </c>
      <c r="D275" s="37">
        <f t="shared" si="4"/>
        <v>10</v>
      </c>
    </row>
    <row r="276" spans="1:4">
      <c r="A276" s="23">
        <v>44471</v>
      </c>
      <c r="B276" s="25">
        <v>0</v>
      </c>
      <c r="D276" s="37">
        <f t="shared" si="4"/>
        <v>10</v>
      </c>
    </row>
    <row r="277" spans="1:4">
      <c r="A277" s="23">
        <v>44472</v>
      </c>
      <c r="B277" s="25">
        <v>0</v>
      </c>
      <c r="D277" s="37">
        <f t="shared" si="4"/>
        <v>10</v>
      </c>
    </row>
    <row r="278" spans="1:4">
      <c r="A278" s="23">
        <v>44473</v>
      </c>
      <c r="B278" s="24">
        <v>8</v>
      </c>
      <c r="D278" s="37">
        <f t="shared" si="4"/>
        <v>10</v>
      </c>
    </row>
    <row r="279" spans="1:4">
      <c r="A279" s="23">
        <v>44474</v>
      </c>
      <c r="B279" s="24">
        <v>8</v>
      </c>
      <c r="D279" s="37">
        <f t="shared" si="4"/>
        <v>10</v>
      </c>
    </row>
    <row r="280" spans="1:4">
      <c r="A280" s="23">
        <v>44475</v>
      </c>
      <c r="B280" s="24">
        <v>8</v>
      </c>
      <c r="D280" s="37">
        <f t="shared" si="4"/>
        <v>10</v>
      </c>
    </row>
    <row r="281" spans="1:4">
      <c r="A281" s="23">
        <v>44476</v>
      </c>
      <c r="B281" s="24">
        <v>8</v>
      </c>
      <c r="D281" s="37">
        <f t="shared" si="4"/>
        <v>10</v>
      </c>
    </row>
    <row r="282" spans="1:4">
      <c r="A282" s="23">
        <v>44477</v>
      </c>
      <c r="B282" s="24">
        <v>8</v>
      </c>
      <c r="D282" s="37">
        <f t="shared" si="4"/>
        <v>10</v>
      </c>
    </row>
    <row r="283" spans="1:4">
      <c r="A283" s="23">
        <v>44478</v>
      </c>
      <c r="B283" s="25">
        <v>0</v>
      </c>
      <c r="D283" s="37">
        <f t="shared" si="4"/>
        <v>10</v>
      </c>
    </row>
    <row r="284" spans="1:4">
      <c r="A284" s="23">
        <v>44479</v>
      </c>
      <c r="B284" s="25">
        <v>0</v>
      </c>
      <c r="D284" s="37">
        <f t="shared" si="4"/>
        <v>10</v>
      </c>
    </row>
    <row r="285" spans="1:4">
      <c r="A285" s="23">
        <v>44480</v>
      </c>
      <c r="B285" s="24">
        <v>8</v>
      </c>
      <c r="D285" s="37">
        <f t="shared" si="4"/>
        <v>10</v>
      </c>
    </row>
    <row r="286" spans="1:4">
      <c r="A286" s="23">
        <v>44481</v>
      </c>
      <c r="B286" s="24">
        <v>8</v>
      </c>
      <c r="D286" s="37">
        <f t="shared" si="4"/>
        <v>10</v>
      </c>
    </row>
    <row r="287" spans="1:4">
      <c r="A287" s="23">
        <v>44482</v>
      </c>
      <c r="B287" s="24">
        <v>8</v>
      </c>
      <c r="D287" s="37">
        <f t="shared" si="4"/>
        <v>10</v>
      </c>
    </row>
    <row r="288" spans="1:4">
      <c r="A288" s="23">
        <v>44483</v>
      </c>
      <c r="B288" s="24">
        <v>8</v>
      </c>
      <c r="D288" s="37">
        <f t="shared" si="4"/>
        <v>10</v>
      </c>
    </row>
    <row r="289" spans="1:4">
      <c r="A289" s="23">
        <v>44484</v>
      </c>
      <c r="B289" s="24">
        <v>8</v>
      </c>
      <c r="D289" s="37">
        <f t="shared" si="4"/>
        <v>10</v>
      </c>
    </row>
    <row r="290" spans="1:4">
      <c r="A290" s="23">
        <v>44485</v>
      </c>
      <c r="B290" s="25">
        <v>0</v>
      </c>
      <c r="D290" s="37">
        <f t="shared" si="4"/>
        <v>10</v>
      </c>
    </row>
    <row r="291" spans="1:4">
      <c r="A291" s="23">
        <v>44486</v>
      </c>
      <c r="B291" s="25">
        <v>0</v>
      </c>
      <c r="D291" s="37">
        <f t="shared" si="4"/>
        <v>10</v>
      </c>
    </row>
    <row r="292" spans="1:4">
      <c r="A292" s="23">
        <v>44487</v>
      </c>
      <c r="B292" s="24">
        <v>8</v>
      </c>
      <c r="D292" s="37">
        <f t="shared" si="4"/>
        <v>10</v>
      </c>
    </row>
    <row r="293" spans="1:4">
      <c r="A293" s="23">
        <v>44488</v>
      </c>
      <c r="B293" s="24">
        <v>8</v>
      </c>
      <c r="D293" s="37">
        <f t="shared" si="4"/>
        <v>10</v>
      </c>
    </row>
    <row r="294" spans="1:4">
      <c r="A294" s="23">
        <v>44489</v>
      </c>
      <c r="B294" s="24">
        <v>8</v>
      </c>
      <c r="D294" s="37">
        <f t="shared" si="4"/>
        <v>10</v>
      </c>
    </row>
    <row r="295" spans="1:4">
      <c r="A295" s="23">
        <v>44490</v>
      </c>
      <c r="B295" s="24">
        <v>8</v>
      </c>
      <c r="D295" s="37">
        <f t="shared" si="4"/>
        <v>10</v>
      </c>
    </row>
    <row r="296" spans="1:4">
      <c r="A296" s="23">
        <v>44491</v>
      </c>
      <c r="B296" s="24">
        <v>8</v>
      </c>
      <c r="D296" s="37">
        <f t="shared" si="4"/>
        <v>10</v>
      </c>
    </row>
    <row r="297" spans="1:4">
      <c r="A297" s="23">
        <v>44492</v>
      </c>
      <c r="B297" s="25">
        <v>0</v>
      </c>
      <c r="D297" s="37">
        <f t="shared" si="4"/>
        <v>10</v>
      </c>
    </row>
    <row r="298" spans="1:4">
      <c r="A298" s="23">
        <v>44493</v>
      </c>
      <c r="B298" s="25">
        <v>0</v>
      </c>
      <c r="D298" s="37">
        <f t="shared" si="4"/>
        <v>10</v>
      </c>
    </row>
    <row r="299" spans="1:4">
      <c r="A299" s="23">
        <v>44494</v>
      </c>
      <c r="B299" s="24">
        <v>8</v>
      </c>
      <c r="D299" s="37">
        <f t="shared" si="4"/>
        <v>10</v>
      </c>
    </row>
    <row r="300" spans="1:4">
      <c r="A300" s="23">
        <v>44495</v>
      </c>
      <c r="B300" s="24">
        <v>8</v>
      </c>
      <c r="D300" s="37">
        <f t="shared" si="4"/>
        <v>10</v>
      </c>
    </row>
    <row r="301" spans="1:4">
      <c r="A301" s="23">
        <v>44496</v>
      </c>
      <c r="B301" s="24">
        <v>8</v>
      </c>
      <c r="D301" s="37">
        <f t="shared" si="4"/>
        <v>10</v>
      </c>
    </row>
    <row r="302" spans="1:4">
      <c r="A302" s="23">
        <v>44497</v>
      </c>
      <c r="B302" s="24">
        <v>8</v>
      </c>
      <c r="D302" s="37">
        <f t="shared" si="4"/>
        <v>10</v>
      </c>
    </row>
    <row r="303" spans="1:4">
      <c r="A303" s="23">
        <v>44498</v>
      </c>
      <c r="B303" s="24">
        <v>8</v>
      </c>
      <c r="D303" s="37">
        <f t="shared" si="4"/>
        <v>10</v>
      </c>
    </row>
    <row r="304" spans="1:4">
      <c r="A304" s="23">
        <v>44499</v>
      </c>
      <c r="B304" s="25">
        <v>0</v>
      </c>
      <c r="D304" s="37">
        <f t="shared" si="4"/>
        <v>10</v>
      </c>
    </row>
    <row r="305" spans="1:4">
      <c r="A305" s="23">
        <v>44500</v>
      </c>
      <c r="B305" s="25">
        <v>0</v>
      </c>
      <c r="C305" s="24">
        <f>SUM(B275:B305)</f>
        <v>168</v>
      </c>
      <c r="D305" s="37">
        <f t="shared" si="4"/>
        <v>10</v>
      </c>
    </row>
    <row r="306" spans="1:4">
      <c r="A306" s="23">
        <v>44501</v>
      </c>
      <c r="B306" s="24">
        <v>8</v>
      </c>
      <c r="D306" s="37">
        <f t="shared" si="4"/>
        <v>11</v>
      </c>
    </row>
    <row r="307" spans="1:4">
      <c r="A307" s="23">
        <v>44502</v>
      </c>
      <c r="B307" s="24">
        <v>8</v>
      </c>
      <c r="D307" s="37">
        <f t="shared" si="4"/>
        <v>11</v>
      </c>
    </row>
    <row r="308" spans="1:4">
      <c r="A308" s="23">
        <v>44503</v>
      </c>
      <c r="B308" s="24">
        <v>8</v>
      </c>
      <c r="D308" s="37">
        <f t="shared" si="4"/>
        <v>11</v>
      </c>
    </row>
    <row r="309" spans="1:4">
      <c r="A309" s="23">
        <v>44504</v>
      </c>
      <c r="B309" s="24">
        <v>8</v>
      </c>
      <c r="D309" s="37">
        <f t="shared" si="4"/>
        <v>11</v>
      </c>
    </row>
    <row r="310" spans="1:4">
      <c r="A310" s="23">
        <v>44505</v>
      </c>
      <c r="B310" s="24">
        <v>8</v>
      </c>
      <c r="D310" s="37">
        <f t="shared" si="4"/>
        <v>11</v>
      </c>
    </row>
    <row r="311" spans="1:4">
      <c r="A311" s="23">
        <v>44506</v>
      </c>
      <c r="B311" s="25">
        <v>0</v>
      </c>
      <c r="D311" s="37">
        <f t="shared" si="4"/>
        <v>11</v>
      </c>
    </row>
    <row r="312" spans="1:4">
      <c r="A312" s="23">
        <v>44507</v>
      </c>
      <c r="B312" s="25">
        <v>0</v>
      </c>
      <c r="D312" s="37">
        <f t="shared" si="4"/>
        <v>11</v>
      </c>
    </row>
    <row r="313" spans="1:4">
      <c r="A313" s="23">
        <v>44508</v>
      </c>
      <c r="B313" s="24">
        <v>8</v>
      </c>
      <c r="D313" s="37">
        <f t="shared" si="4"/>
        <v>11</v>
      </c>
    </row>
    <row r="314" spans="1:4">
      <c r="A314" s="23">
        <v>44509</v>
      </c>
      <c r="B314" s="24">
        <v>8</v>
      </c>
      <c r="D314" s="37">
        <f t="shared" si="4"/>
        <v>11</v>
      </c>
    </row>
    <row r="315" spans="1:4">
      <c r="A315" s="23">
        <v>44510</v>
      </c>
      <c r="B315" s="24">
        <v>8</v>
      </c>
      <c r="D315" s="37">
        <f t="shared" si="4"/>
        <v>11</v>
      </c>
    </row>
    <row r="316" spans="1:4">
      <c r="A316" s="23">
        <v>44511</v>
      </c>
      <c r="B316" s="24">
        <v>8</v>
      </c>
      <c r="D316" s="37">
        <f t="shared" si="4"/>
        <v>11</v>
      </c>
    </row>
    <row r="317" spans="1:4">
      <c r="A317" s="23">
        <v>44512</v>
      </c>
      <c r="B317" s="24">
        <v>8</v>
      </c>
      <c r="D317" s="37">
        <f t="shared" si="4"/>
        <v>11</v>
      </c>
    </row>
    <row r="318" spans="1:4">
      <c r="A318" s="23">
        <v>44513</v>
      </c>
      <c r="B318" s="29">
        <v>8</v>
      </c>
      <c r="D318" s="37">
        <f t="shared" si="4"/>
        <v>11</v>
      </c>
    </row>
    <row r="319" spans="1:4">
      <c r="A319" s="23">
        <v>44514</v>
      </c>
      <c r="B319" s="25">
        <v>0</v>
      </c>
      <c r="D319" s="37">
        <f t="shared" si="4"/>
        <v>11</v>
      </c>
    </row>
    <row r="320" spans="1:4">
      <c r="A320" s="23">
        <v>44515</v>
      </c>
      <c r="B320" s="24">
        <v>8</v>
      </c>
      <c r="D320" s="37">
        <f t="shared" si="4"/>
        <v>11</v>
      </c>
    </row>
    <row r="321" spans="1:4">
      <c r="A321" s="23">
        <v>44516</v>
      </c>
      <c r="B321" s="24">
        <v>8</v>
      </c>
      <c r="D321" s="37">
        <f t="shared" si="4"/>
        <v>11</v>
      </c>
    </row>
    <row r="322" spans="1:4">
      <c r="A322" s="23">
        <v>44517</v>
      </c>
      <c r="B322" s="27">
        <v>7</v>
      </c>
      <c r="D322" s="37">
        <f t="shared" ref="D322:D366" si="5">MONTH(A322)+(YEAR(A322)-2021)*12</f>
        <v>11</v>
      </c>
    </row>
    <row r="323" spans="1:4">
      <c r="A323" s="23">
        <v>44518</v>
      </c>
      <c r="B323" s="26">
        <v>0</v>
      </c>
      <c r="D323" s="37">
        <f t="shared" si="5"/>
        <v>11</v>
      </c>
    </row>
    <row r="324" spans="1:4">
      <c r="A324" s="23">
        <v>44519</v>
      </c>
      <c r="B324" s="28">
        <v>0</v>
      </c>
      <c r="D324" s="37">
        <f t="shared" si="5"/>
        <v>11</v>
      </c>
    </row>
    <row r="325" spans="1:4">
      <c r="A325" s="23">
        <v>44520</v>
      </c>
      <c r="B325" s="25">
        <v>0</v>
      </c>
      <c r="D325" s="37">
        <f t="shared" si="5"/>
        <v>11</v>
      </c>
    </row>
    <row r="326" spans="1:4">
      <c r="A326" s="23">
        <v>44521</v>
      </c>
      <c r="B326" s="25">
        <v>0</v>
      </c>
      <c r="D326" s="37">
        <f t="shared" si="5"/>
        <v>11</v>
      </c>
    </row>
    <row r="327" spans="1:4">
      <c r="A327" s="23">
        <v>44522</v>
      </c>
      <c r="B327" s="24">
        <v>8</v>
      </c>
      <c r="D327" s="37">
        <f t="shared" si="5"/>
        <v>11</v>
      </c>
    </row>
    <row r="328" spans="1:4">
      <c r="A328" s="23">
        <v>44523</v>
      </c>
      <c r="B328" s="24">
        <v>8</v>
      </c>
      <c r="D328" s="37">
        <f t="shared" si="5"/>
        <v>11</v>
      </c>
    </row>
    <row r="329" spans="1:4">
      <c r="A329" s="23">
        <v>44524</v>
      </c>
      <c r="B329" s="24">
        <v>8</v>
      </c>
      <c r="D329" s="37">
        <f t="shared" si="5"/>
        <v>11</v>
      </c>
    </row>
    <row r="330" spans="1:4">
      <c r="A330" s="23">
        <v>44525</v>
      </c>
      <c r="B330" s="24">
        <v>8</v>
      </c>
      <c r="D330" s="37">
        <f t="shared" si="5"/>
        <v>11</v>
      </c>
    </row>
    <row r="331" spans="1:4">
      <c r="A331" s="23">
        <v>44526</v>
      </c>
      <c r="B331" s="24">
        <v>8</v>
      </c>
      <c r="D331" s="37">
        <f t="shared" si="5"/>
        <v>11</v>
      </c>
    </row>
    <row r="332" spans="1:4">
      <c r="A332" s="23">
        <v>44527</v>
      </c>
      <c r="B332" s="25">
        <v>0</v>
      </c>
      <c r="D332" s="37">
        <f t="shared" si="5"/>
        <v>11</v>
      </c>
    </row>
    <row r="333" spans="1:4">
      <c r="A333" s="23">
        <v>44528</v>
      </c>
      <c r="B333" s="25">
        <v>0</v>
      </c>
      <c r="D333" s="37">
        <f t="shared" si="5"/>
        <v>11</v>
      </c>
    </row>
    <row r="334" spans="1:4">
      <c r="A334" s="23">
        <v>44529</v>
      </c>
      <c r="B334" s="24">
        <v>8</v>
      </c>
      <c r="D334" s="37">
        <f t="shared" si="5"/>
        <v>11</v>
      </c>
    </row>
    <row r="335" spans="1:4">
      <c r="A335" s="23">
        <v>44530</v>
      </c>
      <c r="B335" s="24">
        <v>8</v>
      </c>
      <c r="C335" s="24">
        <f>SUM(B306:B335)</f>
        <v>167</v>
      </c>
      <c r="D335" s="37">
        <f t="shared" si="5"/>
        <v>11</v>
      </c>
    </row>
    <row r="336" spans="1:4">
      <c r="A336" s="23">
        <v>44531</v>
      </c>
      <c r="B336" s="24">
        <v>8</v>
      </c>
      <c r="D336" s="37">
        <f t="shared" si="5"/>
        <v>12</v>
      </c>
    </row>
    <row r="337" spans="1:4">
      <c r="A337" s="23">
        <v>44532</v>
      </c>
      <c r="B337" s="24">
        <v>8</v>
      </c>
      <c r="D337" s="37">
        <f t="shared" si="5"/>
        <v>12</v>
      </c>
    </row>
    <row r="338" spans="1:4">
      <c r="A338" s="23">
        <v>44533</v>
      </c>
      <c r="B338" s="24">
        <v>8</v>
      </c>
      <c r="D338" s="37">
        <f t="shared" si="5"/>
        <v>12</v>
      </c>
    </row>
    <row r="339" spans="1:4">
      <c r="A339" s="23">
        <v>44534</v>
      </c>
      <c r="B339" s="25">
        <v>0</v>
      </c>
      <c r="D339" s="37">
        <f t="shared" si="5"/>
        <v>12</v>
      </c>
    </row>
    <row r="340" spans="1:4">
      <c r="A340" s="23">
        <v>44535</v>
      </c>
      <c r="B340" s="25">
        <v>0</v>
      </c>
      <c r="D340" s="37">
        <f t="shared" si="5"/>
        <v>12</v>
      </c>
    </row>
    <row r="341" spans="1:4">
      <c r="A341" s="23">
        <v>44536</v>
      </c>
      <c r="B341" s="24">
        <v>8</v>
      </c>
      <c r="D341" s="37">
        <f t="shared" si="5"/>
        <v>12</v>
      </c>
    </row>
    <row r="342" spans="1:4">
      <c r="A342" s="23">
        <v>44537</v>
      </c>
      <c r="B342" s="24">
        <v>8</v>
      </c>
      <c r="D342" s="37">
        <f t="shared" si="5"/>
        <v>12</v>
      </c>
    </row>
    <row r="343" spans="1:4">
      <c r="A343" s="23">
        <v>44538</v>
      </c>
      <c r="B343" s="24">
        <v>8</v>
      </c>
      <c r="D343" s="37">
        <f t="shared" si="5"/>
        <v>12</v>
      </c>
    </row>
    <row r="344" spans="1:4">
      <c r="A344" s="23">
        <v>44539</v>
      </c>
      <c r="B344" s="24">
        <v>8</v>
      </c>
      <c r="D344" s="37">
        <f t="shared" si="5"/>
        <v>12</v>
      </c>
    </row>
    <row r="345" spans="1:4">
      <c r="A345" s="23">
        <v>44540</v>
      </c>
      <c r="B345" s="24">
        <v>8</v>
      </c>
      <c r="D345" s="37">
        <f t="shared" si="5"/>
        <v>12</v>
      </c>
    </row>
    <row r="346" spans="1:4">
      <c r="A346" s="23">
        <v>44541</v>
      </c>
      <c r="B346" s="25">
        <v>0</v>
      </c>
      <c r="D346" s="37">
        <f t="shared" si="5"/>
        <v>12</v>
      </c>
    </row>
    <row r="347" spans="1:4">
      <c r="A347" s="23">
        <v>44542</v>
      </c>
      <c r="B347" s="25">
        <v>0</v>
      </c>
      <c r="D347" s="37">
        <f t="shared" si="5"/>
        <v>12</v>
      </c>
    </row>
    <row r="348" spans="1:4">
      <c r="A348" s="23">
        <v>44543</v>
      </c>
      <c r="B348" s="24">
        <v>8</v>
      </c>
      <c r="D348" s="37">
        <f t="shared" si="5"/>
        <v>12</v>
      </c>
    </row>
    <row r="349" spans="1:4">
      <c r="A349" s="23">
        <v>44544</v>
      </c>
      <c r="B349" s="24">
        <v>8</v>
      </c>
      <c r="D349" s="37">
        <f t="shared" si="5"/>
        <v>12</v>
      </c>
    </row>
    <row r="350" spans="1:4">
      <c r="A350" s="23">
        <v>44545</v>
      </c>
      <c r="B350" s="24">
        <v>8</v>
      </c>
      <c r="D350" s="37">
        <f t="shared" si="5"/>
        <v>12</v>
      </c>
    </row>
    <row r="351" spans="1:4">
      <c r="A351" s="23">
        <v>44546</v>
      </c>
      <c r="B351" s="24">
        <v>8</v>
      </c>
      <c r="D351" s="37">
        <f t="shared" si="5"/>
        <v>12</v>
      </c>
    </row>
    <row r="352" spans="1:4">
      <c r="A352" s="23">
        <v>44547</v>
      </c>
      <c r="B352" s="24">
        <v>8</v>
      </c>
      <c r="D352" s="37">
        <f t="shared" si="5"/>
        <v>12</v>
      </c>
    </row>
    <row r="353" spans="1:4">
      <c r="A353" s="23">
        <v>44548</v>
      </c>
      <c r="B353" s="25">
        <v>0</v>
      </c>
      <c r="D353" s="37">
        <f t="shared" si="5"/>
        <v>12</v>
      </c>
    </row>
    <row r="354" spans="1:4">
      <c r="A354" s="23">
        <v>44549</v>
      </c>
      <c r="B354" s="25">
        <v>0</v>
      </c>
      <c r="D354" s="37">
        <f t="shared" si="5"/>
        <v>12</v>
      </c>
    </row>
    <row r="355" spans="1:4">
      <c r="A355" s="23">
        <v>44550</v>
      </c>
      <c r="B355" s="24">
        <v>8</v>
      </c>
      <c r="D355" s="37">
        <f t="shared" si="5"/>
        <v>12</v>
      </c>
    </row>
    <row r="356" spans="1:4">
      <c r="A356" s="23">
        <v>44551</v>
      </c>
      <c r="B356" s="24">
        <v>8</v>
      </c>
      <c r="D356" s="37">
        <f t="shared" si="5"/>
        <v>12</v>
      </c>
    </row>
    <row r="357" spans="1:4">
      <c r="A357" s="23">
        <v>44552</v>
      </c>
      <c r="B357" s="24">
        <v>8</v>
      </c>
      <c r="D357" s="37">
        <f t="shared" si="5"/>
        <v>12</v>
      </c>
    </row>
    <row r="358" spans="1:4">
      <c r="A358" s="23">
        <v>44553</v>
      </c>
      <c r="B358" s="27">
        <v>7</v>
      </c>
      <c r="D358" s="37">
        <f t="shared" si="5"/>
        <v>12</v>
      </c>
    </row>
    <row r="359" spans="1:4">
      <c r="A359" s="23">
        <v>44554</v>
      </c>
      <c r="B359" s="26">
        <v>0</v>
      </c>
      <c r="D359" s="37">
        <f t="shared" si="5"/>
        <v>12</v>
      </c>
    </row>
    <row r="360" spans="1:4">
      <c r="A360" s="23">
        <v>44555</v>
      </c>
      <c r="B360" s="26">
        <v>0</v>
      </c>
      <c r="D360" s="37">
        <f t="shared" si="5"/>
        <v>12</v>
      </c>
    </row>
    <row r="361" spans="1:4">
      <c r="A361" s="23">
        <v>44556</v>
      </c>
      <c r="B361" s="26">
        <v>0</v>
      </c>
      <c r="D361" s="37">
        <f t="shared" si="5"/>
        <v>12</v>
      </c>
    </row>
    <row r="362" spans="1:4">
      <c r="A362" s="23">
        <v>44557</v>
      </c>
      <c r="B362" s="24">
        <v>8</v>
      </c>
      <c r="D362" s="37">
        <f t="shared" si="5"/>
        <v>12</v>
      </c>
    </row>
    <row r="363" spans="1:4">
      <c r="A363" s="23">
        <v>44558</v>
      </c>
      <c r="B363" s="24">
        <v>8</v>
      </c>
      <c r="D363" s="37">
        <f t="shared" si="5"/>
        <v>12</v>
      </c>
    </row>
    <row r="364" spans="1:4">
      <c r="A364" s="23">
        <v>44559</v>
      </c>
      <c r="B364" s="24">
        <v>8</v>
      </c>
      <c r="D364" s="37">
        <f t="shared" si="5"/>
        <v>12</v>
      </c>
    </row>
    <row r="365" spans="1:4">
      <c r="A365" s="23">
        <v>44560</v>
      </c>
      <c r="B365" s="27">
        <v>7</v>
      </c>
      <c r="D365" s="37">
        <f t="shared" si="5"/>
        <v>12</v>
      </c>
    </row>
    <row r="366" spans="1:4">
      <c r="A366" s="23">
        <v>44561</v>
      </c>
      <c r="B366" s="26">
        <v>0</v>
      </c>
      <c r="C366" s="24">
        <f>SUM(B336:B366)</f>
        <v>166</v>
      </c>
      <c r="D366" s="37">
        <f t="shared" si="5"/>
        <v>12</v>
      </c>
    </row>
    <row r="367" spans="1:4">
      <c r="A367" s="23">
        <v>44562</v>
      </c>
      <c r="B367" s="26">
        <v>0</v>
      </c>
      <c r="D367" s="37">
        <f t="shared" ref="D367:D430" si="6">MONTH(A367)+(YEAR(A367)-2021)*12</f>
        <v>13</v>
      </c>
    </row>
    <row r="368" spans="1:4">
      <c r="A368" s="23">
        <v>44563</v>
      </c>
      <c r="B368" s="25">
        <v>0</v>
      </c>
      <c r="D368" s="37">
        <f t="shared" si="6"/>
        <v>13</v>
      </c>
    </row>
    <row r="369" spans="1:4">
      <c r="A369" s="23">
        <v>44564</v>
      </c>
      <c r="B369" s="168">
        <v>8</v>
      </c>
      <c r="D369" s="37">
        <f t="shared" si="6"/>
        <v>13</v>
      </c>
    </row>
    <row r="370" spans="1:4">
      <c r="A370" s="23">
        <v>44565</v>
      </c>
      <c r="B370" s="168">
        <v>8</v>
      </c>
      <c r="D370" s="37">
        <f t="shared" si="6"/>
        <v>13</v>
      </c>
    </row>
    <row r="371" spans="1:4">
      <c r="A371" s="23">
        <v>44566</v>
      </c>
      <c r="B371" s="168">
        <v>8</v>
      </c>
      <c r="D371" s="37">
        <f t="shared" si="6"/>
        <v>13</v>
      </c>
    </row>
    <row r="372" spans="1:4">
      <c r="A372" s="23">
        <v>44567</v>
      </c>
      <c r="B372" s="168">
        <v>8</v>
      </c>
      <c r="D372" s="37">
        <f t="shared" si="6"/>
        <v>13</v>
      </c>
    </row>
    <row r="373" spans="1:4">
      <c r="A373" s="23">
        <v>44568</v>
      </c>
      <c r="B373" s="168">
        <v>8</v>
      </c>
      <c r="D373" s="37">
        <f t="shared" si="6"/>
        <v>13</v>
      </c>
    </row>
    <row r="374" spans="1:4">
      <c r="A374" s="23">
        <v>44569</v>
      </c>
      <c r="B374" s="25">
        <v>0</v>
      </c>
      <c r="D374" s="37">
        <f t="shared" si="6"/>
        <v>13</v>
      </c>
    </row>
    <row r="375" spans="1:4">
      <c r="A375" s="23">
        <v>44570</v>
      </c>
      <c r="B375" s="25">
        <v>0</v>
      </c>
      <c r="D375" s="37">
        <f t="shared" si="6"/>
        <v>13</v>
      </c>
    </row>
    <row r="376" spans="1:4">
      <c r="A376" s="23">
        <v>44571</v>
      </c>
      <c r="B376" s="168">
        <v>8</v>
      </c>
      <c r="D376" s="37">
        <f t="shared" si="6"/>
        <v>13</v>
      </c>
    </row>
    <row r="377" spans="1:4">
      <c r="A377" s="23">
        <v>44572</v>
      </c>
      <c r="B377" s="168">
        <v>8</v>
      </c>
      <c r="D377" s="37">
        <f t="shared" si="6"/>
        <v>13</v>
      </c>
    </row>
    <row r="378" spans="1:4">
      <c r="A378" s="23">
        <v>44573</v>
      </c>
      <c r="B378" s="168">
        <v>8</v>
      </c>
      <c r="D378" s="37">
        <f t="shared" si="6"/>
        <v>13</v>
      </c>
    </row>
    <row r="379" spans="1:4">
      <c r="A379" s="23">
        <v>44574</v>
      </c>
      <c r="B379" s="168">
        <v>8</v>
      </c>
      <c r="D379" s="37">
        <f t="shared" si="6"/>
        <v>13</v>
      </c>
    </row>
    <row r="380" spans="1:4">
      <c r="A380" s="23">
        <v>44575</v>
      </c>
      <c r="B380" s="168">
        <v>8</v>
      </c>
      <c r="D380" s="37">
        <f t="shared" si="6"/>
        <v>13</v>
      </c>
    </row>
    <row r="381" spans="1:4">
      <c r="A381" s="23">
        <v>44576</v>
      </c>
      <c r="B381" s="25">
        <v>0</v>
      </c>
      <c r="D381" s="37">
        <f t="shared" si="6"/>
        <v>13</v>
      </c>
    </row>
    <row r="382" spans="1:4">
      <c r="A382" s="23">
        <v>44577</v>
      </c>
      <c r="B382" s="25">
        <v>0</v>
      </c>
      <c r="D382" s="37">
        <f t="shared" si="6"/>
        <v>13</v>
      </c>
    </row>
    <row r="383" spans="1:4">
      <c r="A383" s="23">
        <v>44578</v>
      </c>
      <c r="B383" s="168">
        <v>8</v>
      </c>
      <c r="D383" s="37">
        <f t="shared" si="6"/>
        <v>13</v>
      </c>
    </row>
    <row r="384" spans="1:4">
      <c r="A384" s="23">
        <v>44579</v>
      </c>
      <c r="B384" s="168">
        <v>8</v>
      </c>
      <c r="D384" s="37">
        <f t="shared" si="6"/>
        <v>13</v>
      </c>
    </row>
    <row r="385" spans="1:4">
      <c r="A385" s="23">
        <v>44580</v>
      </c>
      <c r="B385" s="168">
        <v>8</v>
      </c>
      <c r="D385" s="37">
        <f t="shared" si="6"/>
        <v>13</v>
      </c>
    </row>
    <row r="386" spans="1:4">
      <c r="A386" s="23">
        <v>44581</v>
      </c>
      <c r="B386" s="168">
        <v>8</v>
      </c>
      <c r="D386" s="37">
        <f t="shared" si="6"/>
        <v>13</v>
      </c>
    </row>
    <row r="387" spans="1:4">
      <c r="A387" s="23">
        <v>44582</v>
      </c>
      <c r="B387" s="168">
        <v>8</v>
      </c>
      <c r="D387" s="37">
        <f t="shared" si="6"/>
        <v>13</v>
      </c>
    </row>
    <row r="388" spans="1:4">
      <c r="A388" s="23">
        <v>44583</v>
      </c>
      <c r="B388" s="25">
        <v>0</v>
      </c>
      <c r="D388" s="37">
        <f t="shared" si="6"/>
        <v>13</v>
      </c>
    </row>
    <row r="389" spans="1:4">
      <c r="A389" s="23">
        <v>44584</v>
      </c>
      <c r="B389" s="25">
        <v>0</v>
      </c>
      <c r="D389" s="37">
        <f t="shared" si="6"/>
        <v>13</v>
      </c>
    </row>
    <row r="390" spans="1:4">
      <c r="A390" s="23">
        <v>44585</v>
      </c>
      <c r="B390" s="168">
        <v>8</v>
      </c>
      <c r="D390" s="37">
        <f t="shared" si="6"/>
        <v>13</v>
      </c>
    </row>
    <row r="391" spans="1:4">
      <c r="A391" s="23">
        <v>44586</v>
      </c>
      <c r="B391" s="168">
        <v>8</v>
      </c>
      <c r="D391" s="37">
        <f t="shared" si="6"/>
        <v>13</v>
      </c>
    </row>
    <row r="392" spans="1:4">
      <c r="A392" s="23">
        <v>44587</v>
      </c>
      <c r="B392" s="168">
        <v>8</v>
      </c>
      <c r="D392" s="37">
        <f t="shared" si="6"/>
        <v>13</v>
      </c>
    </row>
    <row r="393" spans="1:4">
      <c r="A393" s="23">
        <v>44588</v>
      </c>
      <c r="B393" s="168">
        <v>8</v>
      </c>
      <c r="D393" s="37">
        <f t="shared" si="6"/>
        <v>13</v>
      </c>
    </row>
    <row r="394" spans="1:4">
      <c r="A394" s="23">
        <v>44589</v>
      </c>
      <c r="B394" s="168">
        <v>8</v>
      </c>
      <c r="D394" s="37">
        <f t="shared" si="6"/>
        <v>13</v>
      </c>
    </row>
    <row r="395" spans="1:4">
      <c r="A395" s="23">
        <v>44590</v>
      </c>
      <c r="B395" s="25">
        <v>0</v>
      </c>
      <c r="D395" s="37">
        <f t="shared" si="6"/>
        <v>13</v>
      </c>
    </row>
    <row r="396" spans="1:4">
      <c r="A396" s="23">
        <v>44591</v>
      </c>
      <c r="B396" s="25">
        <v>0</v>
      </c>
      <c r="D396" s="37">
        <f t="shared" si="6"/>
        <v>13</v>
      </c>
    </row>
    <row r="397" spans="1:4">
      <c r="A397" s="23">
        <v>44592</v>
      </c>
      <c r="B397" s="168">
        <v>8</v>
      </c>
      <c r="C397" s="24">
        <f>SUM(B367:B397)</f>
        <v>168</v>
      </c>
      <c r="D397" s="37">
        <f t="shared" si="6"/>
        <v>13</v>
      </c>
    </row>
    <row r="398" spans="1:4">
      <c r="A398" s="23">
        <v>44593</v>
      </c>
      <c r="B398" s="168">
        <v>8</v>
      </c>
      <c r="D398" s="37">
        <f t="shared" si="6"/>
        <v>14</v>
      </c>
    </row>
    <row r="399" spans="1:4">
      <c r="A399" s="23">
        <v>44594</v>
      </c>
      <c r="B399" s="168">
        <v>8</v>
      </c>
      <c r="D399" s="37">
        <f t="shared" si="6"/>
        <v>14</v>
      </c>
    </row>
    <row r="400" spans="1:4">
      <c r="A400" s="23">
        <v>44595</v>
      </c>
      <c r="B400" s="168">
        <v>8</v>
      </c>
      <c r="D400" s="37">
        <f t="shared" si="6"/>
        <v>14</v>
      </c>
    </row>
    <row r="401" spans="1:4">
      <c r="A401" s="23">
        <v>44596</v>
      </c>
      <c r="B401" s="168">
        <v>8</v>
      </c>
      <c r="D401" s="37">
        <f t="shared" si="6"/>
        <v>14</v>
      </c>
    </row>
    <row r="402" spans="1:4">
      <c r="A402" s="23">
        <v>44597</v>
      </c>
      <c r="B402" s="25">
        <v>0</v>
      </c>
      <c r="D402" s="37">
        <f t="shared" si="6"/>
        <v>14</v>
      </c>
    </row>
    <row r="403" spans="1:4">
      <c r="A403" s="23">
        <v>44598</v>
      </c>
      <c r="B403" s="25">
        <v>0</v>
      </c>
      <c r="D403" s="37">
        <f t="shared" si="6"/>
        <v>14</v>
      </c>
    </row>
    <row r="404" spans="1:4">
      <c r="A404" s="23">
        <v>44599</v>
      </c>
      <c r="B404" s="168">
        <v>8</v>
      </c>
      <c r="D404" s="37">
        <f t="shared" si="6"/>
        <v>14</v>
      </c>
    </row>
    <row r="405" spans="1:4">
      <c r="A405" s="23">
        <v>44600</v>
      </c>
      <c r="B405" s="168">
        <v>8</v>
      </c>
      <c r="D405" s="37">
        <f t="shared" si="6"/>
        <v>14</v>
      </c>
    </row>
    <row r="406" spans="1:4">
      <c r="A406" s="23">
        <v>44601</v>
      </c>
      <c r="B406" s="168">
        <v>8</v>
      </c>
      <c r="D406" s="37">
        <f t="shared" si="6"/>
        <v>14</v>
      </c>
    </row>
    <row r="407" spans="1:4">
      <c r="A407" s="23">
        <v>44602</v>
      </c>
      <c r="B407" s="168">
        <v>8</v>
      </c>
      <c r="D407" s="37">
        <f t="shared" si="6"/>
        <v>14</v>
      </c>
    </row>
    <row r="408" spans="1:4">
      <c r="A408" s="23">
        <v>44603</v>
      </c>
      <c r="B408" s="168">
        <v>8</v>
      </c>
      <c r="D408" s="37">
        <f t="shared" si="6"/>
        <v>14</v>
      </c>
    </row>
    <row r="409" spans="1:4">
      <c r="A409" s="23">
        <v>44604</v>
      </c>
      <c r="B409" s="25">
        <v>0</v>
      </c>
      <c r="D409" s="37">
        <f t="shared" si="6"/>
        <v>14</v>
      </c>
    </row>
    <row r="410" spans="1:4">
      <c r="A410" s="23">
        <v>44605</v>
      </c>
      <c r="B410" s="25">
        <v>0</v>
      </c>
      <c r="D410" s="37">
        <f t="shared" si="6"/>
        <v>14</v>
      </c>
    </row>
    <row r="411" spans="1:4">
      <c r="A411" s="23">
        <v>44606</v>
      </c>
      <c r="B411" s="168">
        <v>8</v>
      </c>
      <c r="D411" s="37">
        <f t="shared" si="6"/>
        <v>14</v>
      </c>
    </row>
    <row r="412" spans="1:4">
      <c r="A412" s="23">
        <v>44607</v>
      </c>
      <c r="B412" s="168">
        <v>8</v>
      </c>
      <c r="D412" s="37">
        <f t="shared" si="6"/>
        <v>14</v>
      </c>
    </row>
    <row r="413" spans="1:4">
      <c r="A413" s="23">
        <v>44608</v>
      </c>
      <c r="B413" s="168">
        <v>8</v>
      </c>
      <c r="D413" s="37">
        <f t="shared" si="6"/>
        <v>14</v>
      </c>
    </row>
    <row r="414" spans="1:4">
      <c r="A414" s="23">
        <v>44609</v>
      </c>
      <c r="B414" s="168">
        <v>8</v>
      </c>
      <c r="D414" s="37">
        <f t="shared" si="6"/>
        <v>14</v>
      </c>
    </row>
    <row r="415" spans="1:4">
      <c r="A415" s="23">
        <v>44610</v>
      </c>
      <c r="B415" s="168">
        <v>8</v>
      </c>
      <c r="D415" s="37">
        <f t="shared" si="6"/>
        <v>14</v>
      </c>
    </row>
    <row r="416" spans="1:4">
      <c r="A416" s="23">
        <v>44611</v>
      </c>
      <c r="B416" s="25">
        <v>0</v>
      </c>
      <c r="D416" s="37">
        <f t="shared" si="6"/>
        <v>14</v>
      </c>
    </row>
    <row r="417" spans="1:4">
      <c r="A417" s="23">
        <v>44612</v>
      </c>
      <c r="B417" s="25">
        <v>0</v>
      </c>
      <c r="D417" s="37">
        <f t="shared" si="6"/>
        <v>14</v>
      </c>
    </row>
    <row r="418" spans="1:4">
      <c r="A418" s="23">
        <v>44613</v>
      </c>
      <c r="B418" s="168">
        <v>8</v>
      </c>
      <c r="D418" s="37">
        <f t="shared" si="6"/>
        <v>14</v>
      </c>
    </row>
    <row r="419" spans="1:4">
      <c r="A419" s="23">
        <v>44614</v>
      </c>
      <c r="B419" s="168">
        <v>8</v>
      </c>
      <c r="D419" s="37">
        <f t="shared" si="6"/>
        <v>14</v>
      </c>
    </row>
    <row r="420" spans="1:4">
      <c r="A420" s="23">
        <v>44615</v>
      </c>
      <c r="B420" s="168">
        <v>8</v>
      </c>
      <c r="D420" s="37">
        <f t="shared" si="6"/>
        <v>14</v>
      </c>
    </row>
    <row r="421" spans="1:4">
      <c r="A421" s="23">
        <v>44616</v>
      </c>
      <c r="B421" s="168">
        <v>8</v>
      </c>
      <c r="D421" s="37">
        <f t="shared" si="6"/>
        <v>14</v>
      </c>
    </row>
    <row r="422" spans="1:4">
      <c r="A422" s="23">
        <v>44617</v>
      </c>
      <c r="B422" s="168">
        <v>8</v>
      </c>
      <c r="D422" s="37">
        <f t="shared" si="6"/>
        <v>14</v>
      </c>
    </row>
    <row r="423" spans="1:4">
      <c r="A423" s="23">
        <v>44618</v>
      </c>
      <c r="B423" s="25">
        <v>0</v>
      </c>
      <c r="D423" s="37">
        <f t="shared" si="6"/>
        <v>14</v>
      </c>
    </row>
    <row r="424" spans="1:4">
      <c r="A424" s="23">
        <v>44619</v>
      </c>
      <c r="B424" s="25">
        <v>0</v>
      </c>
      <c r="D424" s="37">
        <f t="shared" si="6"/>
        <v>14</v>
      </c>
    </row>
    <row r="425" spans="1:4">
      <c r="A425" s="23">
        <v>44620</v>
      </c>
      <c r="B425" s="168">
        <v>8</v>
      </c>
      <c r="C425" s="24">
        <f>SUM(B398:B425)</f>
        <v>160</v>
      </c>
      <c r="D425" s="37">
        <f t="shared" si="6"/>
        <v>14</v>
      </c>
    </row>
    <row r="426" spans="1:4">
      <c r="A426" s="23">
        <v>44621</v>
      </c>
      <c r="B426" s="168">
        <v>8</v>
      </c>
      <c r="D426" s="37">
        <f t="shared" si="6"/>
        <v>15</v>
      </c>
    </row>
    <row r="427" spans="1:4">
      <c r="A427" s="23">
        <v>44622</v>
      </c>
      <c r="B427" s="168">
        <v>8</v>
      </c>
      <c r="D427" s="37">
        <f t="shared" si="6"/>
        <v>15</v>
      </c>
    </row>
    <row r="428" spans="1:4">
      <c r="A428" s="23">
        <v>44623</v>
      </c>
      <c r="B428" s="168">
        <v>8</v>
      </c>
      <c r="D428" s="37">
        <f t="shared" si="6"/>
        <v>15</v>
      </c>
    </row>
    <row r="429" spans="1:4">
      <c r="A429" s="23">
        <v>44624</v>
      </c>
      <c r="B429" s="168">
        <v>8</v>
      </c>
      <c r="D429" s="37">
        <f t="shared" si="6"/>
        <v>15</v>
      </c>
    </row>
    <row r="430" spans="1:4">
      <c r="A430" s="23">
        <v>44625</v>
      </c>
      <c r="B430" s="25">
        <v>0</v>
      </c>
      <c r="D430" s="37">
        <f t="shared" si="6"/>
        <v>15</v>
      </c>
    </row>
    <row r="431" spans="1:4">
      <c r="A431" s="23">
        <v>44626</v>
      </c>
      <c r="B431" s="25">
        <v>0</v>
      </c>
      <c r="D431" s="37">
        <f t="shared" ref="D431:D494" si="7">MONTH(A431)+(YEAR(A431)-2021)*12</f>
        <v>15</v>
      </c>
    </row>
    <row r="432" spans="1:4">
      <c r="A432" s="23">
        <v>44627</v>
      </c>
      <c r="B432" s="168">
        <v>8</v>
      </c>
      <c r="D432" s="37">
        <f t="shared" si="7"/>
        <v>15</v>
      </c>
    </row>
    <row r="433" spans="1:4">
      <c r="A433" s="23">
        <v>44628</v>
      </c>
      <c r="B433" s="168">
        <v>8</v>
      </c>
      <c r="D433" s="37">
        <f t="shared" si="7"/>
        <v>15</v>
      </c>
    </row>
    <row r="434" spans="1:4">
      <c r="A434" s="23">
        <v>44629</v>
      </c>
      <c r="B434" s="168">
        <v>8</v>
      </c>
      <c r="D434" s="37">
        <f t="shared" si="7"/>
        <v>15</v>
      </c>
    </row>
    <row r="435" spans="1:4">
      <c r="A435" s="23">
        <v>44630</v>
      </c>
      <c r="B435" s="168">
        <v>8</v>
      </c>
      <c r="D435" s="37">
        <f t="shared" si="7"/>
        <v>15</v>
      </c>
    </row>
    <row r="436" spans="1:4">
      <c r="A436" s="23">
        <v>44631</v>
      </c>
      <c r="B436" s="168">
        <v>8</v>
      </c>
      <c r="D436" s="37">
        <f t="shared" si="7"/>
        <v>15</v>
      </c>
    </row>
    <row r="437" spans="1:4">
      <c r="A437" s="23">
        <v>44632</v>
      </c>
      <c r="B437" s="25">
        <v>0</v>
      </c>
      <c r="D437" s="37">
        <f t="shared" si="7"/>
        <v>15</v>
      </c>
    </row>
    <row r="438" spans="1:4">
      <c r="A438" s="23">
        <v>44633</v>
      </c>
      <c r="B438" s="25">
        <v>0</v>
      </c>
      <c r="D438" s="37">
        <f t="shared" si="7"/>
        <v>15</v>
      </c>
    </row>
    <row r="439" spans="1:4">
      <c r="A439" s="23">
        <v>44634</v>
      </c>
      <c r="B439" s="168">
        <v>8</v>
      </c>
      <c r="D439" s="37">
        <f t="shared" si="7"/>
        <v>15</v>
      </c>
    </row>
    <row r="440" spans="1:4">
      <c r="A440" s="23">
        <v>44635</v>
      </c>
      <c r="B440" s="168">
        <v>8</v>
      </c>
      <c r="D440" s="37">
        <f t="shared" si="7"/>
        <v>15</v>
      </c>
    </row>
    <row r="441" spans="1:4">
      <c r="A441" s="23">
        <v>44636</v>
      </c>
      <c r="B441" s="168">
        <v>8</v>
      </c>
      <c r="D441" s="37">
        <f t="shared" si="7"/>
        <v>15</v>
      </c>
    </row>
    <row r="442" spans="1:4">
      <c r="A442" s="23">
        <v>44637</v>
      </c>
      <c r="B442" s="168">
        <v>8</v>
      </c>
      <c r="D442" s="37">
        <f t="shared" si="7"/>
        <v>15</v>
      </c>
    </row>
    <row r="443" spans="1:4">
      <c r="A443" s="23">
        <v>44638</v>
      </c>
      <c r="B443" s="168">
        <v>8</v>
      </c>
      <c r="D443" s="37">
        <f t="shared" si="7"/>
        <v>15</v>
      </c>
    </row>
    <row r="444" spans="1:4">
      <c r="A444" s="23">
        <v>44639</v>
      </c>
      <c r="B444" s="25">
        <v>0</v>
      </c>
      <c r="D444" s="37">
        <f t="shared" si="7"/>
        <v>15</v>
      </c>
    </row>
    <row r="445" spans="1:4">
      <c r="A445" s="23">
        <v>44640</v>
      </c>
      <c r="B445" s="25">
        <v>0</v>
      </c>
      <c r="D445" s="37">
        <f t="shared" si="7"/>
        <v>15</v>
      </c>
    </row>
    <row r="446" spans="1:4">
      <c r="A446" s="23">
        <v>44641</v>
      </c>
      <c r="B446" s="168">
        <v>8</v>
      </c>
      <c r="D446" s="37">
        <f t="shared" si="7"/>
        <v>15</v>
      </c>
    </row>
    <row r="447" spans="1:4">
      <c r="A447" s="23">
        <v>44642</v>
      </c>
      <c r="B447" s="168">
        <v>8</v>
      </c>
      <c r="D447" s="37">
        <f t="shared" si="7"/>
        <v>15</v>
      </c>
    </row>
    <row r="448" spans="1:4">
      <c r="A448" s="23">
        <v>44643</v>
      </c>
      <c r="B448" s="168">
        <v>8</v>
      </c>
      <c r="D448" s="37">
        <f t="shared" si="7"/>
        <v>15</v>
      </c>
    </row>
    <row r="449" spans="1:4">
      <c r="A449" s="23">
        <v>44644</v>
      </c>
      <c r="B449" s="168">
        <v>8</v>
      </c>
      <c r="D449" s="37">
        <f t="shared" si="7"/>
        <v>15</v>
      </c>
    </row>
    <row r="450" spans="1:4">
      <c r="A450" s="23">
        <v>44645</v>
      </c>
      <c r="B450" s="168">
        <v>8</v>
      </c>
      <c r="D450" s="37">
        <f t="shared" si="7"/>
        <v>15</v>
      </c>
    </row>
    <row r="451" spans="1:4">
      <c r="A451" s="23">
        <v>44646</v>
      </c>
      <c r="B451" s="25">
        <v>0</v>
      </c>
      <c r="D451" s="37">
        <f t="shared" si="7"/>
        <v>15</v>
      </c>
    </row>
    <row r="452" spans="1:4">
      <c r="A452" s="23">
        <v>44647</v>
      </c>
      <c r="B452" s="25">
        <v>0</v>
      </c>
      <c r="D452" s="37">
        <f t="shared" si="7"/>
        <v>15</v>
      </c>
    </row>
    <row r="453" spans="1:4">
      <c r="A453" s="23">
        <v>44648</v>
      </c>
      <c r="B453" s="168">
        <v>8</v>
      </c>
      <c r="D453" s="37">
        <f t="shared" si="7"/>
        <v>15</v>
      </c>
    </row>
    <row r="454" spans="1:4">
      <c r="A454" s="23">
        <v>44649</v>
      </c>
      <c r="B454" s="168">
        <v>8</v>
      </c>
      <c r="D454" s="37">
        <f t="shared" si="7"/>
        <v>15</v>
      </c>
    </row>
    <row r="455" spans="1:4">
      <c r="A455" s="23">
        <v>44650</v>
      </c>
      <c r="B455" s="168">
        <v>8</v>
      </c>
      <c r="D455" s="37">
        <f t="shared" si="7"/>
        <v>15</v>
      </c>
    </row>
    <row r="456" spans="1:4">
      <c r="A456" s="23">
        <v>44651</v>
      </c>
      <c r="B456" s="168">
        <v>8</v>
      </c>
      <c r="C456" s="24">
        <f>SUM(B426:B456)</f>
        <v>184</v>
      </c>
      <c r="D456" s="37">
        <f t="shared" si="7"/>
        <v>15</v>
      </c>
    </row>
    <row r="457" spans="1:4">
      <c r="A457" s="23">
        <v>44652</v>
      </c>
      <c r="B457" s="168">
        <v>8</v>
      </c>
      <c r="D457" s="37">
        <f t="shared" si="7"/>
        <v>16</v>
      </c>
    </row>
    <row r="458" spans="1:4">
      <c r="A458" s="23">
        <v>44653</v>
      </c>
      <c r="B458" s="25">
        <v>0</v>
      </c>
      <c r="D458" s="37">
        <f t="shared" si="7"/>
        <v>16</v>
      </c>
    </row>
    <row r="459" spans="1:4">
      <c r="A459" s="23">
        <v>44654</v>
      </c>
      <c r="B459" s="25">
        <v>0</v>
      </c>
      <c r="D459" s="37">
        <f t="shared" si="7"/>
        <v>16</v>
      </c>
    </row>
    <row r="460" spans="1:4">
      <c r="A460" s="23">
        <v>44655</v>
      </c>
      <c r="B460" s="168">
        <v>8</v>
      </c>
      <c r="D460" s="37">
        <f t="shared" si="7"/>
        <v>16</v>
      </c>
    </row>
    <row r="461" spans="1:4">
      <c r="A461" s="23">
        <v>44656</v>
      </c>
      <c r="B461" s="168">
        <v>8</v>
      </c>
      <c r="D461" s="37">
        <f t="shared" si="7"/>
        <v>16</v>
      </c>
    </row>
    <row r="462" spans="1:4">
      <c r="A462" s="23">
        <v>44657</v>
      </c>
      <c r="B462" s="168">
        <v>8</v>
      </c>
      <c r="D462" s="37">
        <f t="shared" si="7"/>
        <v>16</v>
      </c>
    </row>
    <row r="463" spans="1:4">
      <c r="A463" s="23">
        <v>44658</v>
      </c>
      <c r="B463" s="168">
        <v>8</v>
      </c>
      <c r="D463" s="37">
        <f t="shared" si="7"/>
        <v>16</v>
      </c>
    </row>
    <row r="464" spans="1:4">
      <c r="A464" s="23">
        <v>44659</v>
      </c>
      <c r="B464" s="168">
        <v>8</v>
      </c>
      <c r="D464" s="37">
        <f t="shared" si="7"/>
        <v>16</v>
      </c>
    </row>
    <row r="465" spans="1:4">
      <c r="A465" s="23">
        <v>44660</v>
      </c>
      <c r="B465" s="25">
        <v>0</v>
      </c>
      <c r="D465" s="37">
        <f t="shared" si="7"/>
        <v>16</v>
      </c>
    </row>
    <row r="466" spans="1:4">
      <c r="A466" s="23">
        <v>44661</v>
      </c>
      <c r="B466" s="25">
        <v>0</v>
      </c>
      <c r="D466" s="37">
        <f t="shared" si="7"/>
        <v>16</v>
      </c>
    </row>
    <row r="467" spans="1:4">
      <c r="A467" s="23">
        <v>44662</v>
      </c>
      <c r="B467" s="168">
        <v>8</v>
      </c>
      <c r="D467" s="37">
        <f t="shared" si="7"/>
        <v>16</v>
      </c>
    </row>
    <row r="468" spans="1:4">
      <c r="A468" s="23">
        <v>44663</v>
      </c>
      <c r="B468" s="168">
        <v>8</v>
      </c>
      <c r="D468" s="37">
        <f t="shared" si="7"/>
        <v>16</v>
      </c>
    </row>
    <row r="469" spans="1:4">
      <c r="A469" s="23">
        <v>44664</v>
      </c>
      <c r="B469" s="168">
        <v>8</v>
      </c>
      <c r="D469" s="37">
        <f t="shared" si="7"/>
        <v>16</v>
      </c>
    </row>
    <row r="470" spans="1:4">
      <c r="A470" s="23">
        <v>44665</v>
      </c>
      <c r="B470" s="169">
        <v>7</v>
      </c>
      <c r="D470" s="37">
        <f t="shared" si="7"/>
        <v>16</v>
      </c>
    </row>
    <row r="471" spans="1:4">
      <c r="A471" s="23">
        <v>44666</v>
      </c>
      <c r="B471" s="26">
        <v>0</v>
      </c>
      <c r="D471" s="37">
        <f t="shared" si="7"/>
        <v>16</v>
      </c>
    </row>
    <row r="472" spans="1:4">
      <c r="A472" s="23">
        <v>44667</v>
      </c>
      <c r="B472" s="25">
        <v>0</v>
      </c>
      <c r="D472" s="37">
        <f t="shared" si="7"/>
        <v>16</v>
      </c>
    </row>
    <row r="473" spans="1:4">
      <c r="A473" s="23">
        <v>44668</v>
      </c>
      <c r="B473" s="26">
        <v>0</v>
      </c>
      <c r="D473" s="37">
        <f t="shared" si="7"/>
        <v>16</v>
      </c>
    </row>
    <row r="474" spans="1:4">
      <c r="A474" s="23">
        <v>44669</v>
      </c>
      <c r="B474" s="26">
        <v>0</v>
      </c>
      <c r="D474" s="37">
        <f t="shared" si="7"/>
        <v>16</v>
      </c>
    </row>
    <row r="475" spans="1:4">
      <c r="A475" s="23">
        <v>44670</v>
      </c>
      <c r="B475" s="168">
        <v>8</v>
      </c>
      <c r="D475" s="37">
        <f t="shared" si="7"/>
        <v>16</v>
      </c>
    </row>
    <row r="476" spans="1:4">
      <c r="A476" s="23">
        <v>44671</v>
      </c>
      <c r="B476" s="168">
        <v>8</v>
      </c>
      <c r="D476" s="37">
        <f t="shared" si="7"/>
        <v>16</v>
      </c>
    </row>
    <row r="477" spans="1:4">
      <c r="A477" s="23">
        <v>44672</v>
      </c>
      <c r="B477" s="168">
        <v>8</v>
      </c>
      <c r="D477" s="37">
        <f t="shared" si="7"/>
        <v>16</v>
      </c>
    </row>
    <row r="478" spans="1:4">
      <c r="A478" s="23">
        <v>44673</v>
      </c>
      <c r="B478" s="168">
        <v>8</v>
      </c>
      <c r="D478" s="37">
        <f t="shared" si="7"/>
        <v>16</v>
      </c>
    </row>
    <row r="479" spans="1:4">
      <c r="A479" s="23">
        <v>44674</v>
      </c>
      <c r="B479" s="25">
        <v>0</v>
      </c>
      <c r="D479" s="37">
        <f t="shared" si="7"/>
        <v>16</v>
      </c>
    </row>
    <row r="480" spans="1:4">
      <c r="A480" s="23">
        <v>44675</v>
      </c>
      <c r="B480" s="25">
        <v>0</v>
      </c>
      <c r="D480" s="37">
        <f t="shared" si="7"/>
        <v>16</v>
      </c>
    </row>
    <row r="481" spans="1:4">
      <c r="A481" s="23">
        <v>44676</v>
      </c>
      <c r="B481" s="168">
        <v>8</v>
      </c>
      <c r="D481" s="37">
        <f t="shared" si="7"/>
        <v>16</v>
      </c>
    </row>
    <row r="482" spans="1:4">
      <c r="A482" s="23">
        <v>44677</v>
      </c>
      <c r="B482" s="168">
        <v>8</v>
      </c>
      <c r="D482" s="37">
        <f t="shared" si="7"/>
        <v>16</v>
      </c>
    </row>
    <row r="483" spans="1:4">
      <c r="A483" s="23">
        <v>44678</v>
      </c>
      <c r="B483" s="168">
        <v>8</v>
      </c>
      <c r="D483" s="37">
        <f t="shared" si="7"/>
        <v>16</v>
      </c>
    </row>
    <row r="484" spans="1:4">
      <c r="A484" s="23">
        <v>44679</v>
      </c>
      <c r="B484" s="168">
        <v>8</v>
      </c>
      <c r="D484" s="37">
        <f t="shared" si="7"/>
        <v>16</v>
      </c>
    </row>
    <row r="485" spans="1:4">
      <c r="A485" s="23">
        <v>44680</v>
      </c>
      <c r="B485" s="168">
        <v>8</v>
      </c>
      <c r="D485" s="37">
        <f t="shared" si="7"/>
        <v>16</v>
      </c>
    </row>
    <row r="486" spans="1:4">
      <c r="A486" s="23">
        <v>44681</v>
      </c>
      <c r="B486" s="25">
        <v>0</v>
      </c>
      <c r="C486" s="24">
        <f>SUM(B457:B486)</f>
        <v>151</v>
      </c>
      <c r="D486" s="37">
        <f t="shared" si="7"/>
        <v>16</v>
      </c>
    </row>
    <row r="487" spans="1:4">
      <c r="A487" s="23">
        <v>44682</v>
      </c>
      <c r="B487" s="26">
        <v>0</v>
      </c>
      <c r="D487" s="37">
        <f t="shared" si="7"/>
        <v>17</v>
      </c>
    </row>
    <row r="488" spans="1:4">
      <c r="A488" s="23">
        <v>44683</v>
      </c>
      <c r="B488" s="168">
        <v>8</v>
      </c>
      <c r="D488" s="37">
        <f t="shared" si="7"/>
        <v>17</v>
      </c>
    </row>
    <row r="489" spans="1:4">
      <c r="A489" s="23">
        <v>44684</v>
      </c>
      <c r="B489" s="169">
        <v>7</v>
      </c>
      <c r="D489" s="37">
        <f t="shared" si="7"/>
        <v>17</v>
      </c>
    </row>
    <row r="490" spans="1:4">
      <c r="A490" s="23">
        <v>44685</v>
      </c>
      <c r="B490" s="170">
        <v>0</v>
      </c>
      <c r="D490" s="37">
        <f t="shared" si="7"/>
        <v>17</v>
      </c>
    </row>
    <row r="491" spans="1:4">
      <c r="A491" s="23">
        <v>44686</v>
      </c>
      <c r="B491" s="168">
        <v>8</v>
      </c>
      <c r="D491" s="37">
        <f t="shared" si="7"/>
        <v>17</v>
      </c>
    </row>
    <row r="492" spans="1:4">
      <c r="A492" s="23">
        <v>44687</v>
      </c>
      <c r="B492" s="168">
        <v>8</v>
      </c>
      <c r="D492" s="37">
        <f t="shared" si="7"/>
        <v>17</v>
      </c>
    </row>
    <row r="493" spans="1:4">
      <c r="A493" s="23">
        <v>44688</v>
      </c>
      <c r="B493" s="25">
        <v>0</v>
      </c>
      <c r="D493" s="37">
        <f t="shared" si="7"/>
        <v>17</v>
      </c>
    </row>
    <row r="494" spans="1:4">
      <c r="A494" s="23">
        <v>44689</v>
      </c>
      <c r="B494" s="26">
        <v>0</v>
      </c>
      <c r="D494" s="37">
        <f t="shared" si="7"/>
        <v>17</v>
      </c>
    </row>
    <row r="495" spans="1:4">
      <c r="A495" s="23">
        <v>44690</v>
      </c>
      <c r="B495" s="168">
        <v>8</v>
      </c>
      <c r="D495" s="37">
        <f t="shared" ref="D495:D558" si="8">MONTH(A495)+(YEAR(A495)-2021)*12</f>
        <v>17</v>
      </c>
    </row>
    <row r="496" spans="1:4">
      <c r="A496" s="23">
        <v>44691</v>
      </c>
      <c r="B496" s="168">
        <v>8</v>
      </c>
      <c r="D496" s="37">
        <f t="shared" si="8"/>
        <v>17</v>
      </c>
    </row>
    <row r="497" spans="1:4">
      <c r="A497" s="23">
        <v>44692</v>
      </c>
      <c r="B497" s="168">
        <v>8</v>
      </c>
      <c r="D497" s="37">
        <f t="shared" si="8"/>
        <v>17</v>
      </c>
    </row>
    <row r="498" spans="1:4">
      <c r="A498" s="23">
        <v>44693</v>
      </c>
      <c r="B498" s="168">
        <v>8</v>
      </c>
      <c r="D498" s="37">
        <f t="shared" si="8"/>
        <v>17</v>
      </c>
    </row>
    <row r="499" spans="1:4">
      <c r="A499" s="23">
        <v>44694</v>
      </c>
      <c r="B499" s="168">
        <v>8</v>
      </c>
      <c r="D499" s="37">
        <f t="shared" si="8"/>
        <v>17</v>
      </c>
    </row>
    <row r="500" spans="1:4">
      <c r="A500" s="23">
        <v>44695</v>
      </c>
      <c r="B500" s="25">
        <v>0</v>
      </c>
      <c r="D500" s="37">
        <f t="shared" si="8"/>
        <v>17</v>
      </c>
    </row>
    <row r="501" spans="1:4">
      <c r="A501" s="23">
        <v>44696</v>
      </c>
      <c r="B501" s="25">
        <v>0</v>
      </c>
      <c r="D501" s="37">
        <f t="shared" si="8"/>
        <v>17</v>
      </c>
    </row>
    <row r="502" spans="1:4">
      <c r="A502" s="23">
        <v>44697</v>
      </c>
      <c r="B502" s="168">
        <v>8</v>
      </c>
      <c r="D502" s="37">
        <f t="shared" si="8"/>
        <v>17</v>
      </c>
    </row>
    <row r="503" spans="1:4">
      <c r="A503" s="23">
        <v>44698</v>
      </c>
      <c r="B503" s="168">
        <v>8</v>
      </c>
      <c r="D503" s="37">
        <f t="shared" si="8"/>
        <v>17</v>
      </c>
    </row>
    <row r="504" spans="1:4">
      <c r="A504" s="23">
        <v>44699</v>
      </c>
      <c r="B504" s="168">
        <v>8</v>
      </c>
      <c r="D504" s="37">
        <f t="shared" si="8"/>
        <v>17</v>
      </c>
    </row>
    <row r="505" spans="1:4">
      <c r="A505" s="23">
        <v>44700</v>
      </c>
      <c r="B505" s="168">
        <v>8</v>
      </c>
      <c r="D505" s="37">
        <f t="shared" si="8"/>
        <v>17</v>
      </c>
    </row>
    <row r="506" spans="1:4">
      <c r="A506" s="23">
        <v>44701</v>
      </c>
      <c r="B506" s="168">
        <v>8</v>
      </c>
      <c r="D506" s="37">
        <f t="shared" si="8"/>
        <v>17</v>
      </c>
    </row>
    <row r="507" spans="1:4">
      <c r="A507" s="23">
        <v>44702</v>
      </c>
      <c r="B507" s="25">
        <v>0</v>
      </c>
      <c r="D507" s="37">
        <f t="shared" si="8"/>
        <v>17</v>
      </c>
    </row>
    <row r="508" spans="1:4">
      <c r="A508" s="23">
        <v>44703</v>
      </c>
      <c r="B508" s="25">
        <v>0</v>
      </c>
      <c r="D508" s="37">
        <f t="shared" si="8"/>
        <v>17</v>
      </c>
    </row>
    <row r="509" spans="1:4">
      <c r="A509" s="23">
        <v>44704</v>
      </c>
      <c r="B509" s="168">
        <v>8</v>
      </c>
      <c r="D509" s="37">
        <f t="shared" si="8"/>
        <v>17</v>
      </c>
    </row>
    <row r="510" spans="1:4">
      <c r="A510" s="23">
        <v>44705</v>
      </c>
      <c r="B510" s="168">
        <v>8</v>
      </c>
      <c r="D510" s="37">
        <f t="shared" si="8"/>
        <v>17</v>
      </c>
    </row>
    <row r="511" spans="1:4">
      <c r="A511" s="23">
        <v>44706</v>
      </c>
      <c r="B511" s="168">
        <v>8</v>
      </c>
      <c r="D511" s="37">
        <f t="shared" si="8"/>
        <v>17</v>
      </c>
    </row>
    <row r="512" spans="1:4">
      <c r="A512" s="23">
        <v>44707</v>
      </c>
      <c r="B512" s="168">
        <v>8</v>
      </c>
      <c r="D512" s="37">
        <f t="shared" si="8"/>
        <v>17</v>
      </c>
    </row>
    <row r="513" spans="1:4">
      <c r="A513" s="23">
        <v>44708</v>
      </c>
      <c r="B513" s="168">
        <v>8</v>
      </c>
      <c r="D513" s="37">
        <f t="shared" si="8"/>
        <v>17</v>
      </c>
    </row>
    <row r="514" spans="1:4">
      <c r="A514" s="23">
        <v>44709</v>
      </c>
      <c r="B514" s="25">
        <v>0</v>
      </c>
      <c r="D514" s="37">
        <f t="shared" si="8"/>
        <v>17</v>
      </c>
    </row>
    <row r="515" spans="1:4">
      <c r="A515" s="23">
        <v>44710</v>
      </c>
      <c r="B515" s="25">
        <v>0</v>
      </c>
      <c r="D515" s="37">
        <f t="shared" si="8"/>
        <v>17</v>
      </c>
    </row>
    <row r="516" spans="1:4">
      <c r="A516" s="23">
        <v>44711</v>
      </c>
      <c r="B516" s="168">
        <v>8</v>
      </c>
      <c r="D516" s="37">
        <f t="shared" si="8"/>
        <v>17</v>
      </c>
    </row>
    <row r="517" spans="1:4">
      <c r="A517" s="23">
        <v>44712</v>
      </c>
      <c r="B517" s="168">
        <v>8</v>
      </c>
      <c r="C517" s="24">
        <f>SUM(B487:B517)</f>
        <v>167</v>
      </c>
      <c r="D517" s="37">
        <f t="shared" si="8"/>
        <v>17</v>
      </c>
    </row>
    <row r="518" spans="1:4">
      <c r="A518" s="23">
        <v>44713</v>
      </c>
      <c r="B518" s="168">
        <v>8</v>
      </c>
      <c r="D518" s="37">
        <f t="shared" si="8"/>
        <v>18</v>
      </c>
    </row>
    <row r="519" spans="1:4">
      <c r="A519" s="23">
        <v>44714</v>
      </c>
      <c r="B519" s="168">
        <v>8</v>
      </c>
      <c r="D519" s="37">
        <f t="shared" si="8"/>
        <v>18</v>
      </c>
    </row>
    <row r="520" spans="1:4">
      <c r="A520" s="23">
        <v>44715</v>
      </c>
      <c r="B520" s="168">
        <v>8</v>
      </c>
      <c r="D520" s="37">
        <f t="shared" si="8"/>
        <v>18</v>
      </c>
    </row>
    <row r="521" spans="1:4">
      <c r="A521" s="23">
        <v>44716</v>
      </c>
      <c r="B521" s="25">
        <v>0</v>
      </c>
      <c r="D521" s="37">
        <f t="shared" si="8"/>
        <v>18</v>
      </c>
    </row>
    <row r="522" spans="1:4">
      <c r="A522" s="23">
        <v>44717</v>
      </c>
      <c r="B522" s="26">
        <v>0</v>
      </c>
      <c r="D522" s="37">
        <f t="shared" si="8"/>
        <v>18</v>
      </c>
    </row>
    <row r="523" spans="1:4">
      <c r="A523" s="23">
        <v>44718</v>
      </c>
      <c r="B523" s="168">
        <v>8</v>
      </c>
      <c r="D523" s="37">
        <f t="shared" si="8"/>
        <v>18</v>
      </c>
    </row>
    <row r="524" spans="1:4">
      <c r="A524" s="23">
        <v>44719</v>
      </c>
      <c r="B524" s="168">
        <v>8</v>
      </c>
      <c r="D524" s="37">
        <f t="shared" si="8"/>
        <v>18</v>
      </c>
    </row>
    <row r="525" spans="1:4">
      <c r="A525" s="23">
        <v>44720</v>
      </c>
      <c r="B525" s="168">
        <v>8</v>
      </c>
      <c r="D525" s="37">
        <f t="shared" si="8"/>
        <v>18</v>
      </c>
    </row>
    <row r="526" spans="1:4">
      <c r="A526" s="23">
        <v>44721</v>
      </c>
      <c r="B526" s="168">
        <v>8</v>
      </c>
      <c r="D526" s="37">
        <f t="shared" si="8"/>
        <v>18</v>
      </c>
    </row>
    <row r="527" spans="1:4">
      <c r="A527" s="23">
        <v>44722</v>
      </c>
      <c r="B527" s="168">
        <v>8</v>
      </c>
      <c r="D527" s="37">
        <f t="shared" si="8"/>
        <v>18</v>
      </c>
    </row>
    <row r="528" spans="1:4">
      <c r="A528" s="23">
        <v>44723</v>
      </c>
      <c r="B528" s="25">
        <v>0</v>
      </c>
      <c r="D528" s="37">
        <f t="shared" si="8"/>
        <v>18</v>
      </c>
    </row>
    <row r="529" spans="1:4">
      <c r="A529" s="23">
        <v>44724</v>
      </c>
      <c r="B529" s="25">
        <v>0</v>
      </c>
      <c r="D529" s="37">
        <f t="shared" si="8"/>
        <v>18</v>
      </c>
    </row>
    <row r="530" spans="1:4">
      <c r="A530" s="23">
        <v>44725</v>
      </c>
      <c r="B530" s="168">
        <v>8</v>
      </c>
      <c r="D530" s="37">
        <f t="shared" si="8"/>
        <v>18</v>
      </c>
    </row>
    <row r="531" spans="1:4">
      <c r="A531" s="23">
        <v>44726</v>
      </c>
      <c r="B531" s="168">
        <v>8</v>
      </c>
      <c r="D531" s="37">
        <f t="shared" si="8"/>
        <v>18</v>
      </c>
    </row>
    <row r="532" spans="1:4">
      <c r="A532" s="23">
        <v>44727</v>
      </c>
      <c r="B532" s="168">
        <v>8</v>
      </c>
      <c r="D532" s="37">
        <f t="shared" si="8"/>
        <v>18</v>
      </c>
    </row>
    <row r="533" spans="1:4">
      <c r="A533" s="23">
        <v>44728</v>
      </c>
      <c r="B533" s="168">
        <v>8</v>
      </c>
      <c r="D533" s="37">
        <f t="shared" si="8"/>
        <v>18</v>
      </c>
    </row>
    <row r="534" spans="1:4">
      <c r="A534" s="23">
        <v>44729</v>
      </c>
      <c r="B534" s="168">
        <v>8</v>
      </c>
      <c r="D534" s="37">
        <f t="shared" si="8"/>
        <v>18</v>
      </c>
    </row>
    <row r="535" spans="1:4">
      <c r="A535" s="23">
        <v>44730</v>
      </c>
      <c r="B535" s="25">
        <v>0</v>
      </c>
      <c r="D535" s="37">
        <f t="shared" si="8"/>
        <v>18</v>
      </c>
    </row>
    <row r="536" spans="1:4">
      <c r="A536" s="23">
        <v>44731</v>
      </c>
      <c r="B536" s="25">
        <v>0</v>
      </c>
      <c r="D536" s="37">
        <f t="shared" si="8"/>
        <v>18</v>
      </c>
    </row>
    <row r="537" spans="1:4">
      <c r="A537" s="23">
        <v>44732</v>
      </c>
      <c r="B537" s="168">
        <v>8</v>
      </c>
      <c r="D537" s="37">
        <f t="shared" si="8"/>
        <v>18</v>
      </c>
    </row>
    <row r="538" spans="1:4">
      <c r="A538" s="23">
        <v>44733</v>
      </c>
      <c r="B538" s="168">
        <v>8</v>
      </c>
      <c r="D538" s="37">
        <f t="shared" si="8"/>
        <v>18</v>
      </c>
    </row>
    <row r="539" spans="1:4">
      <c r="A539" s="23">
        <v>44734</v>
      </c>
      <c r="B539" s="169">
        <v>7</v>
      </c>
      <c r="D539" s="37">
        <f t="shared" si="8"/>
        <v>18</v>
      </c>
    </row>
    <row r="540" spans="1:4">
      <c r="A540" s="23">
        <v>44735</v>
      </c>
      <c r="B540" s="170">
        <v>0</v>
      </c>
      <c r="D540" s="37">
        <f t="shared" si="8"/>
        <v>18</v>
      </c>
    </row>
    <row r="541" spans="1:4">
      <c r="A541" s="23">
        <v>44736</v>
      </c>
      <c r="B541" s="170">
        <v>0</v>
      </c>
      <c r="D541" s="37">
        <f t="shared" si="8"/>
        <v>18</v>
      </c>
    </row>
    <row r="542" spans="1:4">
      <c r="A542" s="23">
        <v>44737</v>
      </c>
      <c r="B542" s="25">
        <v>0</v>
      </c>
      <c r="D542" s="37">
        <f t="shared" si="8"/>
        <v>18</v>
      </c>
    </row>
    <row r="543" spans="1:4">
      <c r="A543" s="23">
        <v>44738</v>
      </c>
      <c r="B543" s="25">
        <v>0</v>
      </c>
      <c r="D543" s="37">
        <f t="shared" si="8"/>
        <v>18</v>
      </c>
    </row>
    <row r="544" spans="1:4">
      <c r="A544" s="23">
        <v>44739</v>
      </c>
      <c r="B544" s="168">
        <v>8</v>
      </c>
      <c r="D544" s="37">
        <f t="shared" si="8"/>
        <v>18</v>
      </c>
    </row>
    <row r="545" spans="1:4">
      <c r="A545" s="23">
        <v>44740</v>
      </c>
      <c r="B545" s="168">
        <v>8</v>
      </c>
      <c r="D545" s="37">
        <f t="shared" si="8"/>
        <v>18</v>
      </c>
    </row>
    <row r="546" spans="1:4">
      <c r="A546" s="23">
        <v>44741</v>
      </c>
      <c r="B546" s="168">
        <v>8</v>
      </c>
      <c r="D546" s="37">
        <f t="shared" si="8"/>
        <v>18</v>
      </c>
    </row>
    <row r="547" spans="1:4">
      <c r="A547" s="23">
        <v>44742</v>
      </c>
      <c r="B547" s="168">
        <v>8</v>
      </c>
      <c r="C547" s="24">
        <f>SUM(B518:B547)</f>
        <v>159</v>
      </c>
      <c r="D547" s="37">
        <f t="shared" si="8"/>
        <v>18</v>
      </c>
    </row>
    <row r="548" spans="1:4">
      <c r="A548" s="23">
        <v>44743</v>
      </c>
      <c r="B548" s="168">
        <v>8</v>
      </c>
      <c r="D548" s="37">
        <f t="shared" si="8"/>
        <v>19</v>
      </c>
    </row>
    <row r="549" spans="1:4">
      <c r="A549" s="23">
        <v>44744</v>
      </c>
      <c r="B549" s="25">
        <v>0</v>
      </c>
      <c r="D549" s="37">
        <f t="shared" si="8"/>
        <v>19</v>
      </c>
    </row>
    <row r="550" spans="1:4">
      <c r="A550" s="23">
        <v>44745</v>
      </c>
      <c r="B550" s="25">
        <v>0</v>
      </c>
      <c r="D550" s="37">
        <f t="shared" si="8"/>
        <v>19</v>
      </c>
    </row>
    <row r="551" spans="1:4">
      <c r="A551" s="23">
        <v>44746</v>
      </c>
      <c r="B551" s="168">
        <v>8</v>
      </c>
      <c r="D551" s="37">
        <f t="shared" si="8"/>
        <v>19</v>
      </c>
    </row>
    <row r="552" spans="1:4">
      <c r="A552" s="23">
        <v>44747</v>
      </c>
      <c r="B552" s="168">
        <v>8</v>
      </c>
      <c r="D552" s="37">
        <f t="shared" si="8"/>
        <v>19</v>
      </c>
    </row>
    <row r="553" spans="1:4">
      <c r="A553" s="23">
        <v>44748</v>
      </c>
      <c r="B553" s="168">
        <v>8</v>
      </c>
      <c r="D553" s="37">
        <f t="shared" si="8"/>
        <v>19</v>
      </c>
    </row>
    <row r="554" spans="1:4">
      <c r="A554" s="23">
        <v>44749</v>
      </c>
      <c r="B554" s="168">
        <v>8</v>
      </c>
      <c r="D554" s="37">
        <f t="shared" si="8"/>
        <v>19</v>
      </c>
    </row>
    <row r="555" spans="1:4">
      <c r="A555" s="23">
        <v>44750</v>
      </c>
      <c r="B555" s="168">
        <v>8</v>
      </c>
      <c r="D555" s="37">
        <f t="shared" si="8"/>
        <v>19</v>
      </c>
    </row>
    <row r="556" spans="1:4">
      <c r="A556" s="23">
        <v>44751</v>
      </c>
      <c r="B556" s="25">
        <v>0</v>
      </c>
      <c r="D556" s="37">
        <f t="shared" si="8"/>
        <v>19</v>
      </c>
    </row>
    <row r="557" spans="1:4">
      <c r="A557" s="23">
        <v>44752</v>
      </c>
      <c r="B557" s="25">
        <v>0</v>
      </c>
      <c r="D557" s="37">
        <f t="shared" si="8"/>
        <v>19</v>
      </c>
    </row>
    <row r="558" spans="1:4">
      <c r="A558" s="23">
        <v>44753</v>
      </c>
      <c r="B558" s="168">
        <v>8</v>
      </c>
      <c r="D558" s="37">
        <f t="shared" si="8"/>
        <v>19</v>
      </c>
    </row>
    <row r="559" spans="1:4">
      <c r="A559" s="23">
        <v>44754</v>
      </c>
      <c r="B559" s="168">
        <v>8</v>
      </c>
      <c r="D559" s="37">
        <f t="shared" ref="D559:D622" si="9">MONTH(A559)+(YEAR(A559)-2021)*12</f>
        <v>19</v>
      </c>
    </row>
    <row r="560" spans="1:4">
      <c r="A560" s="23">
        <v>44755</v>
      </c>
      <c r="B560" s="168">
        <v>8</v>
      </c>
      <c r="D560" s="37">
        <f t="shared" si="9"/>
        <v>19</v>
      </c>
    </row>
    <row r="561" spans="1:4">
      <c r="A561" s="23">
        <v>44756</v>
      </c>
      <c r="B561" s="168">
        <v>8</v>
      </c>
      <c r="D561" s="37">
        <f t="shared" si="9"/>
        <v>19</v>
      </c>
    </row>
    <row r="562" spans="1:4">
      <c r="A562" s="23">
        <v>44757</v>
      </c>
      <c r="B562" s="168">
        <v>8</v>
      </c>
      <c r="D562" s="37">
        <f t="shared" si="9"/>
        <v>19</v>
      </c>
    </row>
    <row r="563" spans="1:4">
      <c r="A563" s="23">
        <v>44758</v>
      </c>
      <c r="B563" s="25">
        <v>0</v>
      </c>
      <c r="D563" s="37">
        <f t="shared" si="9"/>
        <v>19</v>
      </c>
    </row>
    <row r="564" spans="1:4">
      <c r="A564" s="23">
        <v>44759</v>
      </c>
      <c r="B564" s="25">
        <v>0</v>
      </c>
      <c r="D564" s="37">
        <f t="shared" si="9"/>
        <v>19</v>
      </c>
    </row>
    <row r="565" spans="1:4">
      <c r="A565" s="23">
        <v>44760</v>
      </c>
      <c r="B565" s="168">
        <v>8</v>
      </c>
      <c r="D565" s="37">
        <f t="shared" si="9"/>
        <v>19</v>
      </c>
    </row>
    <row r="566" spans="1:4">
      <c r="A566" s="23">
        <v>44761</v>
      </c>
      <c r="B566" s="168">
        <v>8</v>
      </c>
      <c r="D566" s="37">
        <f t="shared" si="9"/>
        <v>19</v>
      </c>
    </row>
    <row r="567" spans="1:4">
      <c r="A567" s="23">
        <v>44762</v>
      </c>
      <c r="B567" s="168">
        <v>8</v>
      </c>
      <c r="D567" s="37">
        <f t="shared" si="9"/>
        <v>19</v>
      </c>
    </row>
    <row r="568" spans="1:4">
      <c r="A568" s="23">
        <v>44763</v>
      </c>
      <c r="B568" s="168">
        <v>8</v>
      </c>
      <c r="D568" s="37">
        <f t="shared" si="9"/>
        <v>19</v>
      </c>
    </row>
    <row r="569" spans="1:4">
      <c r="A569" s="23">
        <v>44764</v>
      </c>
      <c r="B569" s="168">
        <v>8</v>
      </c>
      <c r="D569" s="37">
        <f t="shared" si="9"/>
        <v>19</v>
      </c>
    </row>
    <row r="570" spans="1:4">
      <c r="A570" s="23">
        <v>44765</v>
      </c>
      <c r="B570" s="25">
        <v>0</v>
      </c>
      <c r="D570" s="37">
        <f t="shared" si="9"/>
        <v>19</v>
      </c>
    </row>
    <row r="571" spans="1:4">
      <c r="A571" s="23">
        <v>44766</v>
      </c>
      <c r="B571" s="25">
        <v>0</v>
      </c>
      <c r="D571" s="37">
        <f t="shared" si="9"/>
        <v>19</v>
      </c>
    </row>
    <row r="572" spans="1:4">
      <c r="A572" s="23">
        <v>44767</v>
      </c>
      <c r="B572" s="168">
        <v>8</v>
      </c>
      <c r="D572" s="37">
        <f t="shared" si="9"/>
        <v>19</v>
      </c>
    </row>
    <row r="573" spans="1:4">
      <c r="A573" s="23">
        <v>44768</v>
      </c>
      <c r="B573" s="168">
        <v>8</v>
      </c>
      <c r="D573" s="37">
        <f t="shared" si="9"/>
        <v>19</v>
      </c>
    </row>
    <row r="574" spans="1:4">
      <c r="A574" s="23">
        <v>44769</v>
      </c>
      <c r="B574" s="168">
        <v>8</v>
      </c>
      <c r="D574" s="37">
        <f t="shared" si="9"/>
        <v>19</v>
      </c>
    </row>
    <row r="575" spans="1:4">
      <c r="A575" s="23">
        <v>44770</v>
      </c>
      <c r="B575" s="168">
        <v>8</v>
      </c>
      <c r="D575" s="37">
        <f t="shared" si="9"/>
        <v>19</v>
      </c>
    </row>
    <row r="576" spans="1:4">
      <c r="A576" s="23">
        <v>44771</v>
      </c>
      <c r="B576" s="168">
        <v>8</v>
      </c>
      <c r="D576" s="37">
        <f t="shared" si="9"/>
        <v>19</v>
      </c>
    </row>
    <row r="577" spans="1:4">
      <c r="A577" s="23">
        <v>44772</v>
      </c>
      <c r="B577" s="25">
        <v>0</v>
      </c>
      <c r="D577" s="37">
        <f t="shared" si="9"/>
        <v>19</v>
      </c>
    </row>
    <row r="578" spans="1:4">
      <c r="A578" s="23">
        <v>44773</v>
      </c>
      <c r="B578" s="25">
        <v>0</v>
      </c>
      <c r="C578" s="24">
        <f>SUM(B548:B578)</f>
        <v>168</v>
      </c>
      <c r="D578" s="37">
        <f t="shared" si="9"/>
        <v>19</v>
      </c>
    </row>
    <row r="579" spans="1:4">
      <c r="A579" s="23">
        <v>44774</v>
      </c>
      <c r="B579" s="168">
        <v>8</v>
      </c>
      <c r="D579" s="37">
        <f t="shared" si="9"/>
        <v>20</v>
      </c>
    </row>
    <row r="580" spans="1:4">
      <c r="A580" s="23">
        <v>44775</v>
      </c>
      <c r="B580" s="168">
        <v>8</v>
      </c>
      <c r="D580" s="37">
        <f t="shared" si="9"/>
        <v>20</v>
      </c>
    </row>
    <row r="581" spans="1:4">
      <c r="A581" s="23">
        <v>44776</v>
      </c>
      <c r="B581" s="168">
        <v>8</v>
      </c>
      <c r="D581" s="37">
        <f t="shared" si="9"/>
        <v>20</v>
      </c>
    </row>
    <row r="582" spans="1:4">
      <c r="A582" s="23">
        <v>44777</v>
      </c>
      <c r="B582" s="168">
        <v>8</v>
      </c>
      <c r="D582" s="37">
        <f t="shared" si="9"/>
        <v>20</v>
      </c>
    </row>
    <row r="583" spans="1:4">
      <c r="A583" s="23">
        <v>44778</v>
      </c>
      <c r="B583" s="168">
        <v>8</v>
      </c>
      <c r="D583" s="37">
        <f t="shared" si="9"/>
        <v>20</v>
      </c>
    </row>
    <row r="584" spans="1:4">
      <c r="A584" s="23">
        <v>44779</v>
      </c>
      <c r="B584" s="25">
        <v>0</v>
      </c>
      <c r="D584" s="37">
        <f t="shared" si="9"/>
        <v>20</v>
      </c>
    </row>
    <row r="585" spans="1:4">
      <c r="A585" s="23">
        <v>44780</v>
      </c>
      <c r="B585" s="25">
        <v>0</v>
      </c>
      <c r="D585" s="37">
        <f t="shared" si="9"/>
        <v>20</v>
      </c>
    </row>
    <row r="586" spans="1:4">
      <c r="A586" s="23">
        <v>44781</v>
      </c>
      <c r="B586" s="168">
        <v>8</v>
      </c>
      <c r="D586" s="37">
        <f t="shared" si="9"/>
        <v>20</v>
      </c>
    </row>
    <row r="587" spans="1:4">
      <c r="A587" s="23">
        <v>44782</v>
      </c>
      <c r="B587" s="168">
        <v>8</v>
      </c>
      <c r="D587" s="37">
        <f t="shared" si="9"/>
        <v>20</v>
      </c>
    </row>
    <row r="588" spans="1:4">
      <c r="A588" s="23">
        <v>44783</v>
      </c>
      <c r="B588" s="168">
        <v>8</v>
      </c>
      <c r="D588" s="37">
        <f t="shared" si="9"/>
        <v>20</v>
      </c>
    </row>
    <row r="589" spans="1:4">
      <c r="A589" s="23">
        <v>44784</v>
      </c>
      <c r="B589" s="168">
        <v>8</v>
      </c>
      <c r="D589" s="37">
        <f t="shared" si="9"/>
        <v>20</v>
      </c>
    </row>
    <row r="590" spans="1:4">
      <c r="A590" s="23">
        <v>44785</v>
      </c>
      <c r="B590" s="168">
        <v>8</v>
      </c>
      <c r="D590" s="37">
        <f t="shared" si="9"/>
        <v>20</v>
      </c>
    </row>
    <row r="591" spans="1:4">
      <c r="A591" s="23">
        <v>44786</v>
      </c>
      <c r="B591" s="25">
        <v>0</v>
      </c>
      <c r="D591" s="37">
        <f t="shared" si="9"/>
        <v>20</v>
      </c>
    </row>
    <row r="592" spans="1:4">
      <c r="A592" s="23">
        <v>44787</v>
      </c>
      <c r="B592" s="25">
        <v>0</v>
      </c>
      <c r="D592" s="37">
        <f t="shared" si="9"/>
        <v>20</v>
      </c>
    </row>
    <row r="593" spans="1:4">
      <c r="A593" s="23">
        <v>44788</v>
      </c>
      <c r="B593" s="168">
        <v>8</v>
      </c>
      <c r="D593" s="37">
        <f t="shared" si="9"/>
        <v>20</v>
      </c>
    </row>
    <row r="594" spans="1:4">
      <c r="A594" s="23">
        <v>44789</v>
      </c>
      <c r="B594" s="168">
        <v>8</v>
      </c>
      <c r="D594" s="37">
        <f t="shared" si="9"/>
        <v>20</v>
      </c>
    </row>
    <row r="595" spans="1:4">
      <c r="A595" s="23">
        <v>44790</v>
      </c>
      <c r="B595" s="168">
        <v>8</v>
      </c>
      <c r="D595" s="37">
        <f t="shared" si="9"/>
        <v>20</v>
      </c>
    </row>
    <row r="596" spans="1:4">
      <c r="A596" s="23">
        <v>44791</v>
      </c>
      <c r="B596" s="168">
        <v>8</v>
      </c>
      <c r="D596" s="37">
        <f t="shared" si="9"/>
        <v>20</v>
      </c>
    </row>
    <row r="597" spans="1:4">
      <c r="A597" s="23">
        <v>44792</v>
      </c>
      <c r="B597" s="168">
        <v>8</v>
      </c>
      <c r="D597" s="37">
        <f t="shared" si="9"/>
        <v>20</v>
      </c>
    </row>
    <row r="598" spans="1:4">
      <c r="A598" s="23">
        <v>44793</v>
      </c>
      <c r="B598" s="25">
        <v>0</v>
      </c>
      <c r="D598" s="37">
        <f t="shared" si="9"/>
        <v>20</v>
      </c>
    </row>
    <row r="599" spans="1:4">
      <c r="A599" s="23">
        <v>44794</v>
      </c>
      <c r="B599" s="25">
        <v>0</v>
      </c>
      <c r="D599" s="37">
        <f t="shared" si="9"/>
        <v>20</v>
      </c>
    </row>
    <row r="600" spans="1:4">
      <c r="A600" s="23">
        <v>44795</v>
      </c>
      <c r="B600" s="168">
        <v>8</v>
      </c>
      <c r="D600" s="37">
        <f t="shared" si="9"/>
        <v>20</v>
      </c>
    </row>
    <row r="601" spans="1:4">
      <c r="A601" s="23">
        <v>44796</v>
      </c>
      <c r="B601" s="168">
        <v>8</v>
      </c>
      <c r="D601" s="37">
        <f t="shared" si="9"/>
        <v>20</v>
      </c>
    </row>
    <row r="602" spans="1:4">
      <c r="A602" s="23">
        <v>44797</v>
      </c>
      <c r="B602" s="168">
        <v>8</v>
      </c>
      <c r="D602" s="37">
        <f t="shared" si="9"/>
        <v>20</v>
      </c>
    </row>
    <row r="603" spans="1:4">
      <c r="A603" s="23">
        <v>44798</v>
      </c>
      <c r="B603" s="168">
        <v>8</v>
      </c>
      <c r="D603" s="37">
        <f t="shared" si="9"/>
        <v>20</v>
      </c>
    </row>
    <row r="604" spans="1:4">
      <c r="A604" s="23">
        <v>44799</v>
      </c>
      <c r="B604" s="168">
        <v>8</v>
      </c>
      <c r="D604" s="37">
        <f t="shared" si="9"/>
        <v>20</v>
      </c>
    </row>
    <row r="605" spans="1:4">
      <c r="A605" s="23">
        <v>44800</v>
      </c>
      <c r="B605" s="25">
        <v>0</v>
      </c>
      <c r="D605" s="37">
        <f t="shared" si="9"/>
        <v>20</v>
      </c>
    </row>
    <row r="606" spans="1:4">
      <c r="A606" s="23">
        <v>44801</v>
      </c>
      <c r="B606" s="25">
        <v>0</v>
      </c>
      <c r="D606" s="37">
        <f t="shared" si="9"/>
        <v>20</v>
      </c>
    </row>
    <row r="607" spans="1:4">
      <c r="A607" s="23">
        <v>44802</v>
      </c>
      <c r="B607" s="168">
        <v>8</v>
      </c>
      <c r="D607" s="37">
        <f t="shared" si="9"/>
        <v>20</v>
      </c>
    </row>
    <row r="608" spans="1:4">
      <c r="A608" s="23">
        <v>44803</v>
      </c>
      <c r="B608" s="168">
        <v>8</v>
      </c>
      <c r="D608" s="37">
        <f t="shared" si="9"/>
        <v>20</v>
      </c>
    </row>
    <row r="609" spans="1:4">
      <c r="A609" s="23">
        <v>44804</v>
      </c>
      <c r="B609" s="168">
        <v>8</v>
      </c>
      <c r="C609" s="24">
        <f>SUM(B579:B609)</f>
        <v>184</v>
      </c>
      <c r="D609" s="37">
        <f t="shared" si="9"/>
        <v>20</v>
      </c>
    </row>
    <row r="610" spans="1:4">
      <c r="A610" s="23">
        <v>44805</v>
      </c>
      <c r="B610" s="168">
        <v>8</v>
      </c>
      <c r="D610" s="37">
        <f t="shared" si="9"/>
        <v>21</v>
      </c>
    </row>
    <row r="611" spans="1:4">
      <c r="A611" s="23">
        <v>44806</v>
      </c>
      <c r="B611" s="168">
        <v>8</v>
      </c>
      <c r="D611" s="37">
        <f t="shared" si="9"/>
        <v>21</v>
      </c>
    </row>
    <row r="612" spans="1:4">
      <c r="A612" s="23">
        <v>44807</v>
      </c>
      <c r="B612" s="25">
        <v>0</v>
      </c>
      <c r="D612" s="37">
        <f t="shared" si="9"/>
        <v>21</v>
      </c>
    </row>
    <row r="613" spans="1:4">
      <c r="A613" s="23">
        <v>44808</v>
      </c>
      <c r="B613" s="25">
        <v>0</v>
      </c>
      <c r="D613" s="37">
        <f t="shared" si="9"/>
        <v>21</v>
      </c>
    </row>
    <row r="614" spans="1:4">
      <c r="A614" s="23">
        <v>44809</v>
      </c>
      <c r="B614" s="168">
        <v>8</v>
      </c>
      <c r="D614" s="37">
        <f t="shared" si="9"/>
        <v>21</v>
      </c>
    </row>
    <row r="615" spans="1:4">
      <c r="A615" s="23">
        <v>44810</v>
      </c>
      <c r="B615" s="168">
        <v>8</v>
      </c>
      <c r="D615" s="37">
        <f t="shared" si="9"/>
        <v>21</v>
      </c>
    </row>
    <row r="616" spans="1:4">
      <c r="A616" s="23">
        <v>44811</v>
      </c>
      <c r="B616" s="168">
        <v>8</v>
      </c>
      <c r="D616" s="37">
        <f t="shared" si="9"/>
        <v>21</v>
      </c>
    </row>
    <row r="617" spans="1:4">
      <c r="A617" s="23">
        <v>44812</v>
      </c>
      <c r="B617" s="168">
        <v>8</v>
      </c>
      <c r="D617" s="37">
        <f t="shared" si="9"/>
        <v>21</v>
      </c>
    </row>
    <row r="618" spans="1:4">
      <c r="A618" s="23">
        <v>44813</v>
      </c>
      <c r="B618" s="168">
        <v>8</v>
      </c>
      <c r="D618" s="37">
        <f t="shared" si="9"/>
        <v>21</v>
      </c>
    </row>
    <row r="619" spans="1:4">
      <c r="A619" s="23">
        <v>44814</v>
      </c>
      <c r="B619" s="25">
        <v>0</v>
      </c>
      <c r="D619" s="37">
        <f t="shared" si="9"/>
        <v>21</v>
      </c>
    </row>
    <row r="620" spans="1:4">
      <c r="A620" s="23">
        <v>44815</v>
      </c>
      <c r="B620" s="25">
        <v>0</v>
      </c>
      <c r="D620" s="37">
        <f t="shared" si="9"/>
        <v>21</v>
      </c>
    </row>
    <row r="621" spans="1:4">
      <c r="A621" s="23">
        <v>44816</v>
      </c>
      <c r="B621" s="168">
        <v>8</v>
      </c>
      <c r="D621" s="37">
        <f t="shared" si="9"/>
        <v>21</v>
      </c>
    </row>
    <row r="622" spans="1:4">
      <c r="A622" s="23">
        <v>44817</v>
      </c>
      <c r="B622" s="168">
        <v>8</v>
      </c>
      <c r="D622" s="37">
        <f t="shared" si="9"/>
        <v>21</v>
      </c>
    </row>
    <row r="623" spans="1:4">
      <c r="A623" s="23">
        <v>44818</v>
      </c>
      <c r="B623" s="168">
        <v>8</v>
      </c>
      <c r="D623" s="37">
        <f t="shared" ref="D623:D686" si="10">MONTH(A623)+(YEAR(A623)-2021)*12</f>
        <v>21</v>
      </c>
    </row>
    <row r="624" spans="1:4">
      <c r="A624" s="23">
        <v>44819</v>
      </c>
      <c r="B624" s="168">
        <v>8</v>
      </c>
      <c r="D624" s="37">
        <f t="shared" si="10"/>
        <v>21</v>
      </c>
    </row>
    <row r="625" spans="1:4">
      <c r="A625" s="23">
        <v>44820</v>
      </c>
      <c r="B625" s="168">
        <v>8</v>
      </c>
      <c r="D625" s="37">
        <f t="shared" si="10"/>
        <v>21</v>
      </c>
    </row>
    <row r="626" spans="1:4">
      <c r="A626" s="23">
        <v>44821</v>
      </c>
      <c r="B626" s="25">
        <v>0</v>
      </c>
      <c r="D626" s="37">
        <f t="shared" si="10"/>
        <v>21</v>
      </c>
    </row>
    <row r="627" spans="1:4">
      <c r="A627" s="23">
        <v>44822</v>
      </c>
      <c r="B627" s="25">
        <v>0</v>
      </c>
      <c r="D627" s="37">
        <f t="shared" si="10"/>
        <v>21</v>
      </c>
    </row>
    <row r="628" spans="1:4">
      <c r="A628" s="23">
        <v>44823</v>
      </c>
      <c r="B628" s="168">
        <v>8</v>
      </c>
      <c r="D628" s="37">
        <f t="shared" si="10"/>
        <v>21</v>
      </c>
    </row>
    <row r="629" spans="1:4">
      <c r="A629" s="23">
        <v>44824</v>
      </c>
      <c r="B629" s="168">
        <v>8</v>
      </c>
      <c r="D629" s="37">
        <f t="shared" si="10"/>
        <v>21</v>
      </c>
    </row>
    <row r="630" spans="1:4">
      <c r="A630" s="23">
        <v>44825</v>
      </c>
      <c r="B630" s="168">
        <v>8</v>
      </c>
      <c r="D630" s="37">
        <f t="shared" si="10"/>
        <v>21</v>
      </c>
    </row>
    <row r="631" spans="1:4">
      <c r="A631" s="23">
        <v>44826</v>
      </c>
      <c r="B631" s="168">
        <v>8</v>
      </c>
      <c r="D631" s="37">
        <f t="shared" si="10"/>
        <v>21</v>
      </c>
    </row>
    <row r="632" spans="1:4">
      <c r="A632" s="23">
        <v>44827</v>
      </c>
      <c r="B632" s="168">
        <v>8</v>
      </c>
      <c r="D632" s="37">
        <f t="shared" si="10"/>
        <v>21</v>
      </c>
    </row>
    <row r="633" spans="1:4">
      <c r="A633" s="23">
        <v>44828</v>
      </c>
      <c r="B633" s="25">
        <v>0</v>
      </c>
      <c r="D633" s="37">
        <f t="shared" si="10"/>
        <v>21</v>
      </c>
    </row>
    <row r="634" spans="1:4">
      <c r="A634" s="23">
        <v>44829</v>
      </c>
      <c r="B634" s="25">
        <v>0</v>
      </c>
      <c r="D634" s="37">
        <f t="shared" si="10"/>
        <v>21</v>
      </c>
    </row>
    <row r="635" spans="1:4">
      <c r="A635" s="23">
        <v>44830</v>
      </c>
      <c r="B635" s="168">
        <v>8</v>
      </c>
      <c r="D635" s="37">
        <f t="shared" si="10"/>
        <v>21</v>
      </c>
    </row>
    <row r="636" spans="1:4">
      <c r="A636" s="23">
        <v>44831</v>
      </c>
      <c r="B636" s="168">
        <v>8</v>
      </c>
      <c r="D636" s="37">
        <f t="shared" si="10"/>
        <v>21</v>
      </c>
    </row>
    <row r="637" spans="1:4">
      <c r="A637" s="23">
        <v>44832</v>
      </c>
      <c r="B637" s="168">
        <v>8</v>
      </c>
      <c r="D637" s="37">
        <f t="shared" si="10"/>
        <v>21</v>
      </c>
    </row>
    <row r="638" spans="1:4">
      <c r="A638" s="23">
        <v>44833</v>
      </c>
      <c r="B638" s="168">
        <v>8</v>
      </c>
      <c r="D638" s="37">
        <f t="shared" si="10"/>
        <v>21</v>
      </c>
    </row>
    <row r="639" spans="1:4">
      <c r="A639" s="23">
        <v>44834</v>
      </c>
      <c r="B639" s="168">
        <v>8</v>
      </c>
      <c r="C639" s="24">
        <f>SUM(B610:B639)</f>
        <v>176</v>
      </c>
      <c r="D639" s="37">
        <f t="shared" si="10"/>
        <v>21</v>
      </c>
    </row>
    <row r="640" spans="1:4">
      <c r="A640" s="23">
        <v>44835</v>
      </c>
      <c r="B640" s="25">
        <v>0</v>
      </c>
      <c r="D640" s="37">
        <f t="shared" si="10"/>
        <v>22</v>
      </c>
    </row>
    <row r="641" spans="1:4">
      <c r="A641" s="23">
        <v>44836</v>
      </c>
      <c r="B641" s="25">
        <v>0</v>
      </c>
      <c r="D641" s="37">
        <f t="shared" si="10"/>
        <v>22</v>
      </c>
    </row>
    <row r="642" spans="1:4">
      <c r="A642" s="23">
        <v>44837</v>
      </c>
      <c r="B642" s="168">
        <v>8</v>
      </c>
      <c r="D642" s="37">
        <f t="shared" si="10"/>
        <v>22</v>
      </c>
    </row>
    <row r="643" spans="1:4">
      <c r="A643" s="23">
        <v>44838</v>
      </c>
      <c r="B643" s="168">
        <v>8</v>
      </c>
      <c r="D643" s="37">
        <f t="shared" si="10"/>
        <v>22</v>
      </c>
    </row>
    <row r="644" spans="1:4">
      <c r="A644" s="23">
        <v>44839</v>
      </c>
      <c r="B644" s="168">
        <v>8</v>
      </c>
      <c r="D644" s="37">
        <f t="shared" si="10"/>
        <v>22</v>
      </c>
    </row>
    <row r="645" spans="1:4">
      <c r="A645" s="23">
        <v>44840</v>
      </c>
      <c r="B645" s="168">
        <v>8</v>
      </c>
      <c r="D645" s="37">
        <f t="shared" si="10"/>
        <v>22</v>
      </c>
    </row>
    <row r="646" spans="1:4">
      <c r="A646" s="23">
        <v>44841</v>
      </c>
      <c r="B646" s="168">
        <v>8</v>
      </c>
      <c r="D646" s="37">
        <f t="shared" si="10"/>
        <v>22</v>
      </c>
    </row>
    <row r="647" spans="1:4">
      <c r="A647" s="23">
        <v>44842</v>
      </c>
      <c r="B647" s="25">
        <v>0</v>
      </c>
      <c r="D647" s="37">
        <f t="shared" si="10"/>
        <v>22</v>
      </c>
    </row>
    <row r="648" spans="1:4">
      <c r="A648" s="23">
        <v>44843</v>
      </c>
      <c r="B648" s="25">
        <v>0</v>
      </c>
      <c r="D648" s="37">
        <f t="shared" si="10"/>
        <v>22</v>
      </c>
    </row>
    <row r="649" spans="1:4">
      <c r="A649" s="23">
        <v>44844</v>
      </c>
      <c r="B649" s="168">
        <v>8</v>
      </c>
      <c r="D649" s="37">
        <f t="shared" si="10"/>
        <v>22</v>
      </c>
    </row>
    <row r="650" spans="1:4">
      <c r="A650" s="23">
        <v>44845</v>
      </c>
      <c r="B650" s="168">
        <v>8</v>
      </c>
      <c r="D650" s="37">
        <f t="shared" si="10"/>
        <v>22</v>
      </c>
    </row>
    <row r="651" spans="1:4">
      <c r="A651" s="23">
        <v>44846</v>
      </c>
      <c r="B651" s="168">
        <v>8</v>
      </c>
      <c r="D651" s="37">
        <f t="shared" si="10"/>
        <v>22</v>
      </c>
    </row>
    <row r="652" spans="1:4">
      <c r="A652" s="23">
        <v>44847</v>
      </c>
      <c r="B652" s="168">
        <v>8</v>
      </c>
      <c r="D652" s="37">
        <f t="shared" si="10"/>
        <v>22</v>
      </c>
    </row>
    <row r="653" spans="1:4">
      <c r="A653" s="23">
        <v>44848</v>
      </c>
      <c r="B653" s="168">
        <v>8</v>
      </c>
      <c r="D653" s="37">
        <f t="shared" si="10"/>
        <v>22</v>
      </c>
    </row>
    <row r="654" spans="1:4">
      <c r="A654" s="23">
        <v>44849</v>
      </c>
      <c r="B654" s="25">
        <v>0</v>
      </c>
      <c r="D654" s="37">
        <f t="shared" si="10"/>
        <v>22</v>
      </c>
    </row>
    <row r="655" spans="1:4">
      <c r="A655" s="23">
        <v>44850</v>
      </c>
      <c r="B655" s="25">
        <v>0</v>
      </c>
      <c r="D655" s="37">
        <f t="shared" si="10"/>
        <v>22</v>
      </c>
    </row>
    <row r="656" spans="1:4">
      <c r="A656" s="23">
        <v>44851</v>
      </c>
      <c r="B656" s="168">
        <v>8</v>
      </c>
      <c r="D656" s="37">
        <f t="shared" si="10"/>
        <v>22</v>
      </c>
    </row>
    <row r="657" spans="1:4">
      <c r="A657" s="23">
        <v>44852</v>
      </c>
      <c r="B657" s="168">
        <v>8</v>
      </c>
      <c r="D657" s="37">
        <f t="shared" si="10"/>
        <v>22</v>
      </c>
    </row>
    <row r="658" spans="1:4">
      <c r="A658" s="23">
        <v>44853</v>
      </c>
      <c r="B658" s="168">
        <v>8</v>
      </c>
      <c r="D658" s="37">
        <f t="shared" si="10"/>
        <v>22</v>
      </c>
    </row>
    <row r="659" spans="1:4">
      <c r="A659" s="23">
        <v>44854</v>
      </c>
      <c r="B659" s="168">
        <v>8</v>
      </c>
      <c r="D659" s="37">
        <f t="shared" si="10"/>
        <v>22</v>
      </c>
    </row>
    <row r="660" spans="1:4">
      <c r="A660" s="23">
        <v>44855</v>
      </c>
      <c r="B660" s="168">
        <v>8</v>
      </c>
      <c r="D660" s="37">
        <f t="shared" si="10"/>
        <v>22</v>
      </c>
    </row>
    <row r="661" spans="1:4">
      <c r="A661" s="23">
        <v>44856</v>
      </c>
      <c r="B661" s="25">
        <v>0</v>
      </c>
      <c r="D661" s="37">
        <f t="shared" si="10"/>
        <v>22</v>
      </c>
    </row>
    <row r="662" spans="1:4">
      <c r="A662" s="23">
        <v>44857</v>
      </c>
      <c r="B662" s="25">
        <v>0</v>
      </c>
      <c r="D662" s="37">
        <f t="shared" si="10"/>
        <v>22</v>
      </c>
    </row>
    <row r="663" spans="1:4">
      <c r="A663" s="23">
        <v>44858</v>
      </c>
      <c r="B663" s="168">
        <v>8</v>
      </c>
      <c r="D663" s="37">
        <f t="shared" si="10"/>
        <v>22</v>
      </c>
    </row>
    <row r="664" spans="1:4">
      <c r="A664" s="23">
        <v>44859</v>
      </c>
      <c r="B664" s="168">
        <v>8</v>
      </c>
      <c r="D664" s="37">
        <f t="shared" si="10"/>
        <v>22</v>
      </c>
    </row>
    <row r="665" spans="1:4">
      <c r="A665" s="23">
        <v>44860</v>
      </c>
      <c r="B665" s="168">
        <v>8</v>
      </c>
      <c r="D665" s="37">
        <f t="shared" si="10"/>
        <v>22</v>
      </c>
    </row>
    <row r="666" spans="1:4">
      <c r="A666" s="23">
        <v>44861</v>
      </c>
      <c r="B666" s="168">
        <v>8</v>
      </c>
      <c r="D666" s="37">
        <f t="shared" si="10"/>
        <v>22</v>
      </c>
    </row>
    <row r="667" spans="1:4">
      <c r="A667" s="23">
        <v>44862</v>
      </c>
      <c r="B667" s="168">
        <v>8</v>
      </c>
      <c r="D667" s="37">
        <f t="shared" si="10"/>
        <v>22</v>
      </c>
    </row>
    <row r="668" spans="1:4">
      <c r="A668" s="23">
        <v>44863</v>
      </c>
      <c r="B668" s="25">
        <v>0</v>
      </c>
      <c r="D668" s="37">
        <f t="shared" si="10"/>
        <v>22</v>
      </c>
    </row>
    <row r="669" spans="1:4">
      <c r="A669" s="23">
        <v>44864</v>
      </c>
      <c r="B669" s="25">
        <v>0</v>
      </c>
      <c r="D669" s="37">
        <f t="shared" si="10"/>
        <v>22</v>
      </c>
    </row>
    <row r="670" spans="1:4">
      <c r="A670" s="23">
        <v>44865</v>
      </c>
      <c r="B670" s="168">
        <v>8</v>
      </c>
      <c r="C670" s="24">
        <f>SUM(B640:B670)</f>
        <v>168</v>
      </c>
      <c r="D670" s="37">
        <f t="shared" si="10"/>
        <v>22</v>
      </c>
    </row>
    <row r="671" spans="1:4">
      <c r="A671" s="23">
        <v>44866</v>
      </c>
      <c r="B671" s="168">
        <v>8</v>
      </c>
      <c r="D671" s="37">
        <f t="shared" si="10"/>
        <v>23</v>
      </c>
    </row>
    <row r="672" spans="1:4">
      <c r="A672" s="23">
        <v>44867</v>
      </c>
      <c r="B672" s="168">
        <v>8</v>
      </c>
      <c r="D672" s="37">
        <f t="shared" si="10"/>
        <v>23</v>
      </c>
    </row>
    <row r="673" spans="1:4">
      <c r="A673" s="23">
        <v>44868</v>
      </c>
      <c r="B673" s="168">
        <v>8</v>
      </c>
      <c r="D673" s="37">
        <f t="shared" si="10"/>
        <v>23</v>
      </c>
    </row>
    <row r="674" spans="1:4">
      <c r="A674" s="23">
        <v>44869</v>
      </c>
      <c r="B674" s="168">
        <v>8</v>
      </c>
      <c r="D674" s="37">
        <f t="shared" si="10"/>
        <v>23</v>
      </c>
    </row>
    <row r="675" spans="1:4">
      <c r="A675" s="23">
        <v>44870</v>
      </c>
      <c r="B675" s="25">
        <v>0</v>
      </c>
      <c r="D675" s="37">
        <f t="shared" si="10"/>
        <v>23</v>
      </c>
    </row>
    <row r="676" spans="1:4">
      <c r="A676" s="23">
        <v>44871</v>
      </c>
      <c r="B676" s="25">
        <v>0</v>
      </c>
      <c r="D676" s="37">
        <f t="shared" si="10"/>
        <v>23</v>
      </c>
    </row>
    <row r="677" spans="1:4">
      <c r="A677" s="23">
        <v>44872</v>
      </c>
      <c r="B677" s="168">
        <v>8</v>
      </c>
      <c r="D677" s="37">
        <f t="shared" si="10"/>
        <v>23</v>
      </c>
    </row>
    <row r="678" spans="1:4">
      <c r="A678" s="23">
        <v>44873</v>
      </c>
      <c r="B678" s="168">
        <v>8</v>
      </c>
      <c r="D678" s="37">
        <f t="shared" si="10"/>
        <v>23</v>
      </c>
    </row>
    <row r="679" spans="1:4">
      <c r="A679" s="23">
        <v>44874</v>
      </c>
      <c r="B679" s="168">
        <v>8</v>
      </c>
      <c r="D679" s="37">
        <f t="shared" si="10"/>
        <v>23</v>
      </c>
    </row>
    <row r="680" spans="1:4">
      <c r="A680" s="23">
        <v>44875</v>
      </c>
      <c r="B680" s="168">
        <v>8</v>
      </c>
      <c r="D680" s="37">
        <f t="shared" si="10"/>
        <v>23</v>
      </c>
    </row>
    <row r="681" spans="1:4">
      <c r="A681" s="23">
        <v>44876</v>
      </c>
      <c r="B681" s="168">
        <v>8</v>
      </c>
      <c r="D681" s="37">
        <f t="shared" si="10"/>
        <v>23</v>
      </c>
    </row>
    <row r="682" spans="1:4">
      <c r="A682" s="23">
        <v>44877</v>
      </c>
      <c r="B682" s="25">
        <v>0</v>
      </c>
      <c r="D682" s="37">
        <f t="shared" si="10"/>
        <v>23</v>
      </c>
    </row>
    <row r="683" spans="1:4">
      <c r="A683" s="23">
        <v>44878</v>
      </c>
      <c r="B683" s="25">
        <v>0</v>
      </c>
      <c r="D683" s="37">
        <f t="shared" si="10"/>
        <v>23</v>
      </c>
    </row>
    <row r="684" spans="1:4">
      <c r="A684" s="23">
        <v>44879</v>
      </c>
      <c r="B684" s="168">
        <v>8</v>
      </c>
      <c r="D684" s="37">
        <f t="shared" si="10"/>
        <v>23</v>
      </c>
    </row>
    <row r="685" spans="1:4">
      <c r="A685" s="23">
        <v>44880</v>
      </c>
      <c r="B685" s="168">
        <v>8</v>
      </c>
      <c r="D685" s="37">
        <f t="shared" si="10"/>
        <v>23</v>
      </c>
    </row>
    <row r="686" spans="1:4">
      <c r="A686" s="23">
        <v>44881</v>
      </c>
      <c r="B686" s="168">
        <v>8</v>
      </c>
      <c r="D686" s="37">
        <f t="shared" si="10"/>
        <v>23</v>
      </c>
    </row>
    <row r="687" spans="1:4">
      <c r="A687" s="23">
        <v>44882</v>
      </c>
      <c r="B687" s="169">
        <v>7</v>
      </c>
      <c r="D687" s="37">
        <f t="shared" ref="D687:D750" si="11">MONTH(A687)+(YEAR(A687)-2021)*12</f>
        <v>23</v>
      </c>
    </row>
    <row r="688" spans="1:4">
      <c r="A688" s="23">
        <v>44883</v>
      </c>
      <c r="B688" s="26">
        <v>0</v>
      </c>
      <c r="D688" s="37">
        <f t="shared" si="11"/>
        <v>23</v>
      </c>
    </row>
    <row r="689" spans="1:4">
      <c r="A689" s="23">
        <v>44884</v>
      </c>
      <c r="B689" s="25">
        <v>0</v>
      </c>
      <c r="D689" s="37">
        <f t="shared" si="11"/>
        <v>23</v>
      </c>
    </row>
    <row r="690" spans="1:4">
      <c r="A690" s="23">
        <v>44885</v>
      </c>
      <c r="B690" s="25">
        <v>0</v>
      </c>
      <c r="D690" s="37">
        <f t="shared" si="11"/>
        <v>23</v>
      </c>
    </row>
    <row r="691" spans="1:4">
      <c r="A691" s="23">
        <v>44886</v>
      </c>
      <c r="B691" s="168">
        <v>8</v>
      </c>
      <c r="D691" s="37">
        <f t="shared" si="11"/>
        <v>23</v>
      </c>
    </row>
    <row r="692" spans="1:4">
      <c r="A692" s="23">
        <v>44887</v>
      </c>
      <c r="B692" s="168">
        <v>8</v>
      </c>
      <c r="D692" s="37">
        <f t="shared" si="11"/>
        <v>23</v>
      </c>
    </row>
    <row r="693" spans="1:4">
      <c r="A693" s="23">
        <v>44888</v>
      </c>
      <c r="B693" s="168">
        <v>8</v>
      </c>
      <c r="D693" s="37">
        <f t="shared" si="11"/>
        <v>23</v>
      </c>
    </row>
    <row r="694" spans="1:4">
      <c r="A694" s="23">
        <v>44889</v>
      </c>
      <c r="B694" s="168">
        <v>8</v>
      </c>
      <c r="D694" s="37">
        <f t="shared" si="11"/>
        <v>23</v>
      </c>
    </row>
    <row r="695" spans="1:4">
      <c r="A695" s="23">
        <v>44890</v>
      </c>
      <c r="B695" s="168">
        <v>8</v>
      </c>
      <c r="D695" s="37">
        <f t="shared" si="11"/>
        <v>23</v>
      </c>
    </row>
    <row r="696" spans="1:4">
      <c r="A696" s="23">
        <v>44891</v>
      </c>
      <c r="B696" s="25">
        <v>0</v>
      </c>
      <c r="D696" s="37">
        <f t="shared" si="11"/>
        <v>23</v>
      </c>
    </row>
    <row r="697" spans="1:4">
      <c r="A697" s="23">
        <v>44892</v>
      </c>
      <c r="B697" s="25">
        <v>0</v>
      </c>
      <c r="D697" s="37">
        <f t="shared" si="11"/>
        <v>23</v>
      </c>
    </row>
    <row r="698" spans="1:4">
      <c r="A698" s="23">
        <v>44893</v>
      </c>
      <c r="B698" s="168">
        <v>8</v>
      </c>
      <c r="D698" s="37">
        <f t="shared" si="11"/>
        <v>23</v>
      </c>
    </row>
    <row r="699" spans="1:4">
      <c r="A699" s="23">
        <v>44894</v>
      </c>
      <c r="B699" s="168">
        <v>8</v>
      </c>
      <c r="D699" s="37">
        <f t="shared" si="11"/>
        <v>23</v>
      </c>
    </row>
    <row r="700" spans="1:4">
      <c r="A700" s="23">
        <v>44895</v>
      </c>
      <c r="B700" s="168">
        <v>8</v>
      </c>
      <c r="C700" s="24">
        <f>SUM(B671:B700)</f>
        <v>167</v>
      </c>
      <c r="D700" s="37">
        <f t="shared" si="11"/>
        <v>23</v>
      </c>
    </row>
    <row r="701" spans="1:4">
      <c r="A701" s="23">
        <v>44896</v>
      </c>
      <c r="B701" s="168">
        <v>8</v>
      </c>
      <c r="D701" s="37">
        <f t="shared" si="11"/>
        <v>24</v>
      </c>
    </row>
    <row r="702" spans="1:4">
      <c r="A702" s="23">
        <v>44897</v>
      </c>
      <c r="B702" s="168">
        <v>8</v>
      </c>
      <c r="D702" s="37">
        <f t="shared" si="11"/>
        <v>24</v>
      </c>
    </row>
    <row r="703" spans="1:4">
      <c r="A703" s="23">
        <v>44898</v>
      </c>
      <c r="B703" s="25">
        <v>0</v>
      </c>
      <c r="D703" s="37">
        <f t="shared" si="11"/>
        <v>24</v>
      </c>
    </row>
    <row r="704" spans="1:4">
      <c r="A704" s="23">
        <v>44899</v>
      </c>
      <c r="B704" s="25">
        <v>0</v>
      </c>
      <c r="D704" s="37">
        <f t="shared" si="11"/>
        <v>24</v>
      </c>
    </row>
    <row r="705" spans="1:4">
      <c r="A705" s="23">
        <v>44900</v>
      </c>
      <c r="B705" s="168">
        <v>8</v>
      </c>
      <c r="D705" s="37">
        <f t="shared" si="11"/>
        <v>24</v>
      </c>
    </row>
    <row r="706" spans="1:4">
      <c r="A706" s="23">
        <v>44901</v>
      </c>
      <c r="B706" s="168">
        <v>8</v>
      </c>
      <c r="D706" s="37">
        <f t="shared" si="11"/>
        <v>24</v>
      </c>
    </row>
    <row r="707" spans="1:4">
      <c r="A707" s="23">
        <v>44902</v>
      </c>
      <c r="B707" s="168">
        <v>8</v>
      </c>
      <c r="D707" s="37">
        <f t="shared" si="11"/>
        <v>24</v>
      </c>
    </row>
    <row r="708" spans="1:4">
      <c r="A708" s="23">
        <v>44903</v>
      </c>
      <c r="B708" s="168">
        <v>8</v>
      </c>
      <c r="D708" s="37">
        <f t="shared" si="11"/>
        <v>24</v>
      </c>
    </row>
    <row r="709" spans="1:4">
      <c r="A709" s="23">
        <v>44904</v>
      </c>
      <c r="B709" s="168">
        <v>8</v>
      </c>
      <c r="D709" s="37">
        <f t="shared" si="11"/>
        <v>24</v>
      </c>
    </row>
    <row r="710" spans="1:4">
      <c r="A710" s="23">
        <v>44905</v>
      </c>
      <c r="B710" s="25">
        <v>0</v>
      </c>
      <c r="D710" s="37">
        <f t="shared" si="11"/>
        <v>24</v>
      </c>
    </row>
    <row r="711" spans="1:4">
      <c r="A711" s="23">
        <v>44906</v>
      </c>
      <c r="B711" s="25">
        <v>0</v>
      </c>
      <c r="D711" s="37">
        <f t="shared" si="11"/>
        <v>24</v>
      </c>
    </row>
    <row r="712" spans="1:4">
      <c r="A712" s="23">
        <v>44907</v>
      </c>
      <c r="B712" s="168">
        <v>8</v>
      </c>
      <c r="D712" s="37">
        <f t="shared" si="11"/>
        <v>24</v>
      </c>
    </row>
    <row r="713" spans="1:4">
      <c r="A713" s="23">
        <v>44908</v>
      </c>
      <c r="B713" s="168">
        <v>8</v>
      </c>
      <c r="D713" s="37">
        <f t="shared" si="11"/>
        <v>24</v>
      </c>
    </row>
    <row r="714" spans="1:4">
      <c r="A714" s="23">
        <v>44909</v>
      </c>
      <c r="B714" s="168">
        <v>8</v>
      </c>
      <c r="D714" s="37">
        <f t="shared" si="11"/>
        <v>24</v>
      </c>
    </row>
    <row r="715" spans="1:4">
      <c r="A715" s="23">
        <v>44910</v>
      </c>
      <c r="B715" s="168">
        <v>8</v>
      </c>
      <c r="D715" s="37">
        <f t="shared" si="11"/>
        <v>24</v>
      </c>
    </row>
    <row r="716" spans="1:4">
      <c r="A716" s="23">
        <v>44911</v>
      </c>
      <c r="B716" s="168">
        <v>8</v>
      </c>
      <c r="D716" s="37">
        <f t="shared" si="11"/>
        <v>24</v>
      </c>
    </row>
    <row r="717" spans="1:4">
      <c r="A717" s="23">
        <v>44912</v>
      </c>
      <c r="B717" s="25">
        <v>0</v>
      </c>
      <c r="D717" s="37">
        <f t="shared" si="11"/>
        <v>24</v>
      </c>
    </row>
    <row r="718" spans="1:4">
      <c r="A718" s="23">
        <v>44913</v>
      </c>
      <c r="B718" s="25">
        <v>0</v>
      </c>
      <c r="D718" s="37">
        <f t="shared" si="11"/>
        <v>24</v>
      </c>
    </row>
    <row r="719" spans="1:4">
      <c r="A719" s="23">
        <v>44914</v>
      </c>
      <c r="B719" s="168">
        <v>8</v>
      </c>
      <c r="D719" s="37">
        <f t="shared" si="11"/>
        <v>24</v>
      </c>
    </row>
    <row r="720" spans="1:4">
      <c r="A720" s="23">
        <v>44915</v>
      </c>
      <c r="B720" s="168">
        <v>8</v>
      </c>
      <c r="D720" s="37">
        <f t="shared" si="11"/>
        <v>24</v>
      </c>
    </row>
    <row r="721" spans="1:4">
      <c r="A721" s="23">
        <v>44916</v>
      </c>
      <c r="B721" s="168">
        <v>8</v>
      </c>
      <c r="D721" s="37">
        <f t="shared" si="11"/>
        <v>24</v>
      </c>
    </row>
    <row r="722" spans="1:4">
      <c r="A722" s="23">
        <v>44917</v>
      </c>
      <c r="B722" s="168">
        <v>8</v>
      </c>
      <c r="D722" s="37">
        <f t="shared" si="11"/>
        <v>24</v>
      </c>
    </row>
    <row r="723" spans="1:4">
      <c r="A723" s="23">
        <v>44918</v>
      </c>
      <c r="B723" s="169">
        <v>7</v>
      </c>
      <c r="D723" s="37">
        <f t="shared" si="11"/>
        <v>24</v>
      </c>
    </row>
    <row r="724" spans="1:4">
      <c r="A724" s="23">
        <v>44919</v>
      </c>
      <c r="B724" s="26">
        <v>0</v>
      </c>
      <c r="D724" s="37">
        <f t="shared" si="11"/>
        <v>24</v>
      </c>
    </row>
    <row r="725" spans="1:4">
      <c r="A725" s="23">
        <v>44920</v>
      </c>
      <c r="B725" s="26">
        <v>0</v>
      </c>
      <c r="D725" s="37">
        <f t="shared" si="11"/>
        <v>24</v>
      </c>
    </row>
    <row r="726" spans="1:4">
      <c r="A726" s="23">
        <v>44921</v>
      </c>
      <c r="B726" s="26">
        <v>0</v>
      </c>
      <c r="D726" s="37">
        <f t="shared" si="11"/>
        <v>24</v>
      </c>
    </row>
    <row r="727" spans="1:4">
      <c r="A727" s="23">
        <v>44922</v>
      </c>
      <c r="B727" s="168">
        <v>8</v>
      </c>
      <c r="D727" s="37">
        <f t="shared" si="11"/>
        <v>24</v>
      </c>
    </row>
    <row r="728" spans="1:4">
      <c r="A728" s="23">
        <v>44923</v>
      </c>
      <c r="B728" s="168">
        <v>8</v>
      </c>
      <c r="D728" s="37">
        <f t="shared" si="11"/>
        <v>24</v>
      </c>
    </row>
    <row r="729" spans="1:4">
      <c r="A729" s="23">
        <v>44924</v>
      </c>
      <c r="B729" s="168">
        <v>8</v>
      </c>
      <c r="D729" s="37">
        <f t="shared" si="11"/>
        <v>24</v>
      </c>
    </row>
    <row r="730" spans="1:4">
      <c r="A730" s="23">
        <v>44925</v>
      </c>
      <c r="B730" s="169">
        <v>7</v>
      </c>
      <c r="D730" s="37">
        <f t="shared" si="11"/>
        <v>24</v>
      </c>
    </row>
    <row r="731" spans="1:4">
      <c r="A731" s="23">
        <v>44926</v>
      </c>
      <c r="B731" s="26">
        <v>0</v>
      </c>
      <c r="C731" s="24">
        <f>SUM(B701:B731)</f>
        <v>166</v>
      </c>
      <c r="D731" s="37">
        <f t="shared" si="11"/>
        <v>24</v>
      </c>
    </row>
    <row r="732" spans="1:4">
      <c r="A732" s="23">
        <v>44927</v>
      </c>
      <c r="B732" s="26">
        <v>0</v>
      </c>
      <c r="D732" s="37">
        <f t="shared" si="11"/>
        <v>25</v>
      </c>
    </row>
    <row r="733" spans="1:4">
      <c r="A733" s="23">
        <v>44928</v>
      </c>
      <c r="B733" s="24">
        <v>8</v>
      </c>
      <c r="D733" s="37">
        <f t="shared" si="11"/>
        <v>25</v>
      </c>
    </row>
    <row r="734" spans="1:4">
      <c r="A734" s="23">
        <v>44929</v>
      </c>
      <c r="B734" s="24">
        <v>8</v>
      </c>
      <c r="D734" s="37">
        <f t="shared" si="11"/>
        <v>25</v>
      </c>
    </row>
    <row r="735" spans="1:4">
      <c r="A735" s="23">
        <v>44930</v>
      </c>
      <c r="B735" s="24">
        <v>8</v>
      </c>
      <c r="D735" s="37">
        <f t="shared" si="11"/>
        <v>25</v>
      </c>
    </row>
    <row r="736" spans="1:4">
      <c r="A736" s="23">
        <v>44931</v>
      </c>
      <c r="B736" s="24">
        <v>8</v>
      </c>
      <c r="D736" s="37">
        <f t="shared" si="11"/>
        <v>25</v>
      </c>
    </row>
    <row r="737" spans="1:4">
      <c r="A737" s="23">
        <v>44932</v>
      </c>
      <c r="B737" s="24">
        <v>8</v>
      </c>
      <c r="D737" s="37">
        <f t="shared" si="11"/>
        <v>25</v>
      </c>
    </row>
    <row r="738" spans="1:4">
      <c r="A738" s="23">
        <v>44933</v>
      </c>
      <c r="B738" s="24">
        <v>0</v>
      </c>
      <c r="D738" s="37">
        <f t="shared" si="11"/>
        <v>25</v>
      </c>
    </row>
    <row r="739" spans="1:4">
      <c r="A739" s="23">
        <v>44934</v>
      </c>
      <c r="B739" s="24">
        <v>0</v>
      </c>
      <c r="D739" s="37">
        <f t="shared" si="11"/>
        <v>25</v>
      </c>
    </row>
    <row r="740" spans="1:4">
      <c r="A740" s="23">
        <v>44935</v>
      </c>
      <c r="B740" s="24">
        <v>8</v>
      </c>
      <c r="D740" s="37">
        <f t="shared" si="11"/>
        <v>25</v>
      </c>
    </row>
    <row r="741" spans="1:4">
      <c r="A741" s="23">
        <v>44936</v>
      </c>
      <c r="B741" s="24">
        <v>8</v>
      </c>
      <c r="D741" s="37">
        <f t="shared" si="11"/>
        <v>25</v>
      </c>
    </row>
    <row r="742" spans="1:4">
      <c r="A742" s="23">
        <v>44937</v>
      </c>
      <c r="B742" s="24">
        <v>8</v>
      </c>
      <c r="D742" s="37">
        <f t="shared" si="11"/>
        <v>25</v>
      </c>
    </row>
    <row r="743" spans="1:4">
      <c r="A743" s="23">
        <v>44938</v>
      </c>
      <c r="B743" s="24">
        <v>8</v>
      </c>
      <c r="D743" s="37">
        <f t="shared" si="11"/>
        <v>25</v>
      </c>
    </row>
    <row r="744" spans="1:4">
      <c r="A744" s="23">
        <v>44939</v>
      </c>
      <c r="B744" s="24">
        <v>8</v>
      </c>
      <c r="D744" s="37">
        <f t="shared" si="11"/>
        <v>25</v>
      </c>
    </row>
    <row r="745" spans="1:4">
      <c r="A745" s="23">
        <v>44940</v>
      </c>
      <c r="B745" s="24">
        <v>0</v>
      </c>
      <c r="D745" s="37">
        <f t="shared" si="11"/>
        <v>25</v>
      </c>
    </row>
    <row r="746" spans="1:4">
      <c r="A746" s="23">
        <v>44941</v>
      </c>
      <c r="B746" s="24">
        <v>0</v>
      </c>
      <c r="D746" s="37">
        <f t="shared" si="11"/>
        <v>25</v>
      </c>
    </row>
    <row r="747" spans="1:4">
      <c r="A747" s="23">
        <v>44942</v>
      </c>
      <c r="B747" s="24">
        <v>8</v>
      </c>
      <c r="D747" s="37">
        <f t="shared" si="11"/>
        <v>25</v>
      </c>
    </row>
    <row r="748" spans="1:4">
      <c r="A748" s="23">
        <v>44943</v>
      </c>
      <c r="B748" s="24">
        <v>8</v>
      </c>
      <c r="D748" s="37">
        <f t="shared" si="11"/>
        <v>25</v>
      </c>
    </row>
    <row r="749" spans="1:4">
      <c r="A749" s="23">
        <v>44944</v>
      </c>
      <c r="B749" s="24">
        <v>8</v>
      </c>
      <c r="D749" s="37">
        <f t="shared" si="11"/>
        <v>25</v>
      </c>
    </row>
    <row r="750" spans="1:4">
      <c r="A750" s="23">
        <v>44945</v>
      </c>
      <c r="B750" s="24">
        <v>8</v>
      </c>
      <c r="D750" s="37">
        <f t="shared" si="11"/>
        <v>25</v>
      </c>
    </row>
    <row r="751" spans="1:4">
      <c r="A751" s="23">
        <v>44946</v>
      </c>
      <c r="B751" s="24">
        <v>8</v>
      </c>
      <c r="D751" s="37">
        <f t="shared" ref="D751:D814" si="12">MONTH(A751)+(YEAR(A751)-2021)*12</f>
        <v>25</v>
      </c>
    </row>
    <row r="752" spans="1:4">
      <c r="A752" s="23">
        <v>44947</v>
      </c>
      <c r="B752" s="24">
        <v>0</v>
      </c>
      <c r="D752" s="37">
        <f t="shared" si="12"/>
        <v>25</v>
      </c>
    </row>
    <row r="753" spans="1:4">
      <c r="A753" s="23">
        <v>44948</v>
      </c>
      <c r="B753" s="24">
        <v>0</v>
      </c>
      <c r="D753" s="37">
        <f t="shared" si="12"/>
        <v>25</v>
      </c>
    </row>
    <row r="754" spans="1:4">
      <c r="A754" s="23">
        <v>44949</v>
      </c>
      <c r="B754" s="24">
        <v>8</v>
      </c>
      <c r="D754" s="37">
        <f t="shared" si="12"/>
        <v>25</v>
      </c>
    </row>
    <row r="755" spans="1:4">
      <c r="A755" s="23">
        <v>44950</v>
      </c>
      <c r="B755" s="24">
        <v>8</v>
      </c>
      <c r="D755" s="37">
        <f t="shared" si="12"/>
        <v>25</v>
      </c>
    </row>
    <row r="756" spans="1:4">
      <c r="A756" s="23">
        <v>44951</v>
      </c>
      <c r="B756" s="24">
        <v>8</v>
      </c>
      <c r="D756" s="37">
        <f t="shared" si="12"/>
        <v>25</v>
      </c>
    </row>
    <row r="757" spans="1:4">
      <c r="A757" s="23">
        <v>44952</v>
      </c>
      <c r="B757" s="24">
        <v>8</v>
      </c>
      <c r="D757" s="37">
        <f t="shared" si="12"/>
        <v>25</v>
      </c>
    </row>
    <row r="758" spans="1:4">
      <c r="A758" s="23">
        <v>44953</v>
      </c>
      <c r="B758" s="24">
        <v>8</v>
      </c>
      <c r="D758" s="37">
        <f t="shared" si="12"/>
        <v>25</v>
      </c>
    </row>
    <row r="759" spans="1:4">
      <c r="A759" s="23">
        <v>44954</v>
      </c>
      <c r="B759" s="24">
        <v>0</v>
      </c>
      <c r="D759" s="37">
        <f t="shared" si="12"/>
        <v>25</v>
      </c>
    </row>
    <row r="760" spans="1:4">
      <c r="A760" s="23">
        <v>44955</v>
      </c>
      <c r="B760" s="24">
        <v>0</v>
      </c>
      <c r="D760" s="37">
        <f t="shared" si="12"/>
        <v>25</v>
      </c>
    </row>
    <row r="761" spans="1:4">
      <c r="A761" s="23">
        <v>44956</v>
      </c>
      <c r="B761" s="24">
        <v>8</v>
      </c>
      <c r="D761" s="37">
        <f t="shared" si="12"/>
        <v>25</v>
      </c>
    </row>
    <row r="762" spans="1:4">
      <c r="A762" s="23">
        <v>44957</v>
      </c>
      <c r="B762" s="24">
        <v>8</v>
      </c>
      <c r="C762" s="24">
        <f>SUM(B732:B762)</f>
        <v>176</v>
      </c>
      <c r="D762" s="37">
        <f t="shared" si="12"/>
        <v>25</v>
      </c>
    </row>
    <row r="763" spans="1:4">
      <c r="A763" s="23">
        <v>44958</v>
      </c>
      <c r="B763" s="24">
        <v>8</v>
      </c>
      <c r="D763" s="37">
        <f t="shared" si="12"/>
        <v>26</v>
      </c>
    </row>
    <row r="764" spans="1:4">
      <c r="A764" s="23">
        <v>44959</v>
      </c>
      <c r="B764" s="24">
        <v>8</v>
      </c>
      <c r="D764" s="37">
        <f t="shared" si="12"/>
        <v>26</v>
      </c>
    </row>
    <row r="765" spans="1:4">
      <c r="A765" s="23">
        <v>44960</v>
      </c>
      <c r="B765" s="24">
        <v>8</v>
      </c>
      <c r="D765" s="37">
        <f t="shared" si="12"/>
        <v>26</v>
      </c>
    </row>
    <row r="766" spans="1:4">
      <c r="A766" s="23">
        <v>44961</v>
      </c>
      <c r="B766" s="24">
        <v>0</v>
      </c>
      <c r="D766" s="37">
        <f t="shared" si="12"/>
        <v>26</v>
      </c>
    </row>
    <row r="767" spans="1:4">
      <c r="A767" s="23">
        <v>44962</v>
      </c>
      <c r="B767" s="24">
        <v>0</v>
      </c>
      <c r="D767" s="37">
        <f t="shared" si="12"/>
        <v>26</v>
      </c>
    </row>
    <row r="768" spans="1:4">
      <c r="A768" s="23">
        <v>44963</v>
      </c>
      <c r="B768" s="24">
        <v>8</v>
      </c>
      <c r="D768" s="37">
        <f t="shared" si="12"/>
        <v>26</v>
      </c>
    </row>
    <row r="769" spans="1:4">
      <c r="A769" s="23">
        <v>44964</v>
      </c>
      <c r="B769" s="24">
        <v>8</v>
      </c>
      <c r="D769" s="37">
        <f t="shared" si="12"/>
        <v>26</v>
      </c>
    </row>
    <row r="770" spans="1:4">
      <c r="A770" s="23">
        <v>44965</v>
      </c>
      <c r="B770" s="24">
        <v>8</v>
      </c>
      <c r="D770" s="37">
        <f t="shared" si="12"/>
        <v>26</v>
      </c>
    </row>
    <row r="771" spans="1:4">
      <c r="A771" s="23">
        <v>44966</v>
      </c>
      <c r="B771" s="24">
        <v>8</v>
      </c>
      <c r="D771" s="37">
        <f t="shared" si="12"/>
        <v>26</v>
      </c>
    </row>
    <row r="772" spans="1:4">
      <c r="A772" s="23">
        <v>44967</v>
      </c>
      <c r="B772" s="24">
        <v>8</v>
      </c>
      <c r="D772" s="37">
        <f t="shared" si="12"/>
        <v>26</v>
      </c>
    </row>
    <row r="773" spans="1:4">
      <c r="A773" s="23">
        <v>44968</v>
      </c>
      <c r="B773" s="24">
        <v>0</v>
      </c>
      <c r="D773" s="37">
        <f t="shared" si="12"/>
        <v>26</v>
      </c>
    </row>
    <row r="774" spans="1:4">
      <c r="A774" s="23">
        <v>44969</v>
      </c>
      <c r="B774" s="24">
        <v>0</v>
      </c>
      <c r="D774" s="37">
        <f t="shared" si="12"/>
        <v>26</v>
      </c>
    </row>
    <row r="775" spans="1:4">
      <c r="A775" s="23">
        <v>44970</v>
      </c>
      <c r="B775" s="24">
        <v>8</v>
      </c>
      <c r="D775" s="37">
        <f t="shared" si="12"/>
        <v>26</v>
      </c>
    </row>
    <row r="776" spans="1:4">
      <c r="A776" s="23">
        <v>44971</v>
      </c>
      <c r="B776" s="24">
        <v>8</v>
      </c>
      <c r="D776" s="37">
        <f t="shared" si="12"/>
        <v>26</v>
      </c>
    </row>
    <row r="777" spans="1:4">
      <c r="A777" s="23">
        <v>44972</v>
      </c>
      <c r="B777" s="24">
        <v>8</v>
      </c>
      <c r="D777" s="37">
        <f t="shared" si="12"/>
        <v>26</v>
      </c>
    </row>
    <row r="778" spans="1:4">
      <c r="A778" s="23">
        <v>44973</v>
      </c>
      <c r="B778" s="24">
        <v>8</v>
      </c>
      <c r="D778" s="37">
        <f t="shared" si="12"/>
        <v>26</v>
      </c>
    </row>
    <row r="779" spans="1:4">
      <c r="A779" s="23">
        <v>44974</v>
      </c>
      <c r="B779" s="24">
        <v>8</v>
      </c>
      <c r="D779" s="37">
        <f t="shared" si="12"/>
        <v>26</v>
      </c>
    </row>
    <row r="780" spans="1:4">
      <c r="A780" s="23">
        <v>44975</v>
      </c>
      <c r="B780" s="24">
        <v>0</v>
      </c>
      <c r="D780" s="37">
        <f t="shared" si="12"/>
        <v>26</v>
      </c>
    </row>
    <row r="781" spans="1:4">
      <c r="A781" s="23">
        <v>44976</v>
      </c>
      <c r="B781" s="24">
        <v>0</v>
      </c>
      <c r="D781" s="37">
        <f t="shared" si="12"/>
        <v>26</v>
      </c>
    </row>
    <row r="782" spans="1:4">
      <c r="A782" s="23">
        <v>44977</v>
      </c>
      <c r="B782" s="24">
        <v>8</v>
      </c>
      <c r="D782" s="37">
        <f t="shared" si="12"/>
        <v>26</v>
      </c>
    </row>
    <row r="783" spans="1:4">
      <c r="A783" s="23">
        <v>44978</v>
      </c>
      <c r="B783" s="24">
        <v>8</v>
      </c>
      <c r="D783" s="37">
        <f t="shared" si="12"/>
        <v>26</v>
      </c>
    </row>
    <row r="784" spans="1:4">
      <c r="A784" s="23">
        <v>44979</v>
      </c>
      <c r="B784" s="24">
        <v>8</v>
      </c>
      <c r="D784" s="37">
        <f t="shared" si="12"/>
        <v>26</v>
      </c>
    </row>
    <row r="785" spans="1:4">
      <c r="A785" s="23">
        <v>44980</v>
      </c>
      <c r="B785" s="24">
        <v>8</v>
      </c>
      <c r="D785" s="37">
        <f t="shared" si="12"/>
        <v>26</v>
      </c>
    </row>
    <row r="786" spans="1:4">
      <c r="A786" s="23">
        <v>44981</v>
      </c>
      <c r="B786" s="24">
        <v>8</v>
      </c>
      <c r="D786" s="37">
        <f t="shared" si="12"/>
        <v>26</v>
      </c>
    </row>
    <row r="787" spans="1:4">
      <c r="A787" s="23">
        <v>44982</v>
      </c>
      <c r="B787" s="24">
        <v>0</v>
      </c>
      <c r="D787" s="37">
        <f t="shared" si="12"/>
        <v>26</v>
      </c>
    </row>
    <row r="788" spans="1:4">
      <c r="A788" s="23">
        <v>44983</v>
      </c>
      <c r="B788" s="24">
        <v>0</v>
      </c>
      <c r="D788" s="37">
        <f t="shared" si="12"/>
        <v>26</v>
      </c>
    </row>
    <row r="789" spans="1:4">
      <c r="A789" s="23">
        <v>44984</v>
      </c>
      <c r="B789" s="24">
        <v>8</v>
      </c>
      <c r="D789" s="37">
        <f t="shared" si="12"/>
        <v>26</v>
      </c>
    </row>
    <row r="790" spans="1:4">
      <c r="A790" s="23">
        <v>44985</v>
      </c>
      <c r="B790" s="24">
        <v>8</v>
      </c>
      <c r="C790" s="24">
        <f>SUM(B763:B790)</f>
        <v>160</v>
      </c>
      <c r="D790" s="37">
        <f t="shared" si="12"/>
        <v>26</v>
      </c>
    </row>
    <row r="791" spans="1:4">
      <c r="A791" s="23">
        <v>44986</v>
      </c>
      <c r="B791" s="24">
        <v>8</v>
      </c>
      <c r="D791" s="37">
        <f t="shared" si="12"/>
        <v>27</v>
      </c>
    </row>
    <row r="792" spans="1:4">
      <c r="A792" s="23">
        <v>44987</v>
      </c>
      <c r="B792" s="24">
        <v>8</v>
      </c>
      <c r="D792" s="37">
        <f t="shared" si="12"/>
        <v>27</v>
      </c>
    </row>
    <row r="793" spans="1:4">
      <c r="A793" s="23">
        <v>44988</v>
      </c>
      <c r="B793" s="24">
        <v>8</v>
      </c>
      <c r="D793" s="37">
        <f t="shared" si="12"/>
        <v>27</v>
      </c>
    </row>
    <row r="794" spans="1:4">
      <c r="A794" s="23">
        <v>44989</v>
      </c>
      <c r="B794" s="24">
        <v>0</v>
      </c>
      <c r="D794" s="37">
        <f t="shared" si="12"/>
        <v>27</v>
      </c>
    </row>
    <row r="795" spans="1:4">
      <c r="A795" s="23">
        <v>44990</v>
      </c>
      <c r="B795" s="24">
        <v>0</v>
      </c>
      <c r="D795" s="37">
        <f t="shared" si="12"/>
        <v>27</v>
      </c>
    </row>
    <row r="796" spans="1:4">
      <c r="A796" s="23">
        <v>44991</v>
      </c>
      <c r="B796" s="24">
        <v>8</v>
      </c>
      <c r="D796" s="37">
        <f t="shared" si="12"/>
        <v>27</v>
      </c>
    </row>
    <row r="797" spans="1:4">
      <c r="A797" s="23">
        <v>44992</v>
      </c>
      <c r="B797" s="24">
        <v>8</v>
      </c>
      <c r="D797" s="37">
        <f t="shared" si="12"/>
        <v>27</v>
      </c>
    </row>
    <row r="798" spans="1:4">
      <c r="A798" s="23">
        <v>44993</v>
      </c>
      <c r="B798" s="24">
        <v>8</v>
      </c>
      <c r="D798" s="37">
        <f t="shared" si="12"/>
        <v>27</v>
      </c>
    </row>
    <row r="799" spans="1:4">
      <c r="A799" s="23">
        <v>44994</v>
      </c>
      <c r="B799" s="24">
        <v>8</v>
      </c>
      <c r="D799" s="37">
        <f t="shared" si="12"/>
        <v>27</v>
      </c>
    </row>
    <row r="800" spans="1:4">
      <c r="A800" s="23">
        <v>44995</v>
      </c>
      <c r="B800" s="24">
        <v>8</v>
      </c>
      <c r="D800" s="37">
        <f t="shared" si="12"/>
        <v>27</v>
      </c>
    </row>
    <row r="801" spans="1:4">
      <c r="A801" s="23">
        <v>44996</v>
      </c>
      <c r="B801" s="24">
        <v>0</v>
      </c>
      <c r="D801" s="37">
        <f t="shared" si="12"/>
        <v>27</v>
      </c>
    </row>
    <row r="802" spans="1:4">
      <c r="A802" s="23">
        <v>44997</v>
      </c>
      <c r="B802" s="24">
        <v>0</v>
      </c>
      <c r="D802" s="37">
        <f t="shared" si="12"/>
        <v>27</v>
      </c>
    </row>
    <row r="803" spans="1:4">
      <c r="A803" s="23">
        <v>44998</v>
      </c>
      <c r="B803" s="24">
        <v>8</v>
      </c>
      <c r="D803" s="37">
        <f t="shared" si="12"/>
        <v>27</v>
      </c>
    </row>
    <row r="804" spans="1:4">
      <c r="A804" s="23">
        <v>44999</v>
      </c>
      <c r="B804" s="24">
        <v>8</v>
      </c>
      <c r="D804" s="37">
        <f t="shared" si="12"/>
        <v>27</v>
      </c>
    </row>
    <row r="805" spans="1:4">
      <c r="A805" s="23">
        <v>45000</v>
      </c>
      <c r="B805" s="24">
        <v>8</v>
      </c>
      <c r="D805" s="37">
        <f t="shared" si="12"/>
        <v>27</v>
      </c>
    </row>
    <row r="806" spans="1:4">
      <c r="A806" s="23">
        <v>45001</v>
      </c>
      <c r="B806" s="24">
        <v>8</v>
      </c>
      <c r="D806" s="37">
        <f t="shared" si="12"/>
        <v>27</v>
      </c>
    </row>
    <row r="807" spans="1:4">
      <c r="A807" s="23">
        <v>45002</v>
      </c>
      <c r="B807" s="24">
        <v>8</v>
      </c>
      <c r="D807" s="37">
        <f t="shared" si="12"/>
        <v>27</v>
      </c>
    </row>
    <row r="808" spans="1:4">
      <c r="A808" s="23">
        <v>45003</v>
      </c>
      <c r="B808" s="24">
        <v>0</v>
      </c>
      <c r="D808" s="37">
        <f t="shared" si="12"/>
        <v>27</v>
      </c>
    </row>
    <row r="809" spans="1:4">
      <c r="A809" s="23">
        <v>45004</v>
      </c>
      <c r="B809" s="24">
        <v>0</v>
      </c>
      <c r="D809" s="37">
        <f t="shared" si="12"/>
        <v>27</v>
      </c>
    </row>
    <row r="810" spans="1:4">
      <c r="A810" s="23">
        <v>45005</v>
      </c>
      <c r="B810" s="24">
        <v>8</v>
      </c>
      <c r="D810" s="37">
        <f t="shared" si="12"/>
        <v>27</v>
      </c>
    </row>
    <row r="811" spans="1:4">
      <c r="A811" s="23">
        <v>45006</v>
      </c>
      <c r="B811" s="24">
        <v>8</v>
      </c>
      <c r="D811" s="37">
        <f t="shared" si="12"/>
        <v>27</v>
      </c>
    </row>
    <row r="812" spans="1:4">
      <c r="A812" s="23">
        <v>45007</v>
      </c>
      <c r="B812" s="24">
        <v>8</v>
      </c>
      <c r="D812" s="37">
        <f t="shared" si="12"/>
        <v>27</v>
      </c>
    </row>
    <row r="813" spans="1:4">
      <c r="A813" s="23">
        <v>45008</v>
      </c>
      <c r="B813" s="24">
        <v>8</v>
      </c>
      <c r="D813" s="37">
        <f t="shared" si="12"/>
        <v>27</v>
      </c>
    </row>
    <row r="814" spans="1:4">
      <c r="A814" s="23">
        <v>45009</v>
      </c>
      <c r="B814" s="24">
        <v>8</v>
      </c>
      <c r="D814" s="37">
        <f t="shared" si="12"/>
        <v>27</v>
      </c>
    </row>
    <row r="815" spans="1:4">
      <c r="A815" s="23">
        <v>45010</v>
      </c>
      <c r="B815" s="24">
        <v>0</v>
      </c>
      <c r="D815" s="37">
        <f t="shared" ref="D815:D878" si="13">MONTH(A815)+(YEAR(A815)-2021)*12</f>
        <v>27</v>
      </c>
    </row>
    <row r="816" spans="1:4">
      <c r="A816" s="23">
        <v>45011</v>
      </c>
      <c r="B816" s="24">
        <v>0</v>
      </c>
      <c r="D816" s="37">
        <f t="shared" si="13"/>
        <v>27</v>
      </c>
    </row>
    <row r="817" spans="1:4">
      <c r="A817" s="23">
        <v>45012</v>
      </c>
      <c r="B817" s="24">
        <v>8</v>
      </c>
      <c r="D817" s="37">
        <f t="shared" si="13"/>
        <v>27</v>
      </c>
    </row>
    <row r="818" spans="1:4">
      <c r="A818" s="23">
        <v>45013</v>
      </c>
      <c r="B818" s="24">
        <v>8</v>
      </c>
      <c r="D818" s="37">
        <f t="shared" si="13"/>
        <v>27</v>
      </c>
    </row>
    <row r="819" spans="1:4">
      <c r="A819" s="23">
        <v>45014</v>
      </c>
      <c r="B819" s="24">
        <v>8</v>
      </c>
      <c r="D819" s="37">
        <f t="shared" si="13"/>
        <v>27</v>
      </c>
    </row>
    <row r="820" spans="1:4">
      <c r="A820" s="23">
        <v>45015</v>
      </c>
      <c r="B820" s="24">
        <v>8</v>
      </c>
      <c r="D820" s="37">
        <f t="shared" si="13"/>
        <v>27</v>
      </c>
    </row>
    <row r="821" spans="1:4">
      <c r="A821" s="23">
        <v>45016</v>
      </c>
      <c r="B821" s="24">
        <v>8</v>
      </c>
      <c r="C821" s="24">
        <f>SUM(B791:B821)</f>
        <v>184</v>
      </c>
      <c r="D821" s="37">
        <f t="shared" si="13"/>
        <v>27</v>
      </c>
    </row>
    <row r="822" spans="1:4">
      <c r="A822" s="23">
        <v>45017</v>
      </c>
      <c r="B822" s="24">
        <v>0</v>
      </c>
      <c r="D822" s="37">
        <f t="shared" si="13"/>
        <v>28</v>
      </c>
    </row>
    <row r="823" spans="1:4">
      <c r="A823" s="23">
        <v>45018</v>
      </c>
      <c r="B823" s="24">
        <v>0</v>
      </c>
      <c r="D823" s="37">
        <f t="shared" si="13"/>
        <v>28</v>
      </c>
    </row>
    <row r="824" spans="1:4">
      <c r="A824" s="23">
        <v>45019</v>
      </c>
      <c r="B824" s="24">
        <v>8</v>
      </c>
      <c r="D824" s="37">
        <f t="shared" si="13"/>
        <v>28</v>
      </c>
    </row>
    <row r="825" spans="1:4">
      <c r="A825" s="23">
        <v>45020</v>
      </c>
      <c r="B825" s="24">
        <v>8</v>
      </c>
      <c r="D825" s="37">
        <f t="shared" si="13"/>
        <v>28</v>
      </c>
    </row>
    <row r="826" spans="1:4">
      <c r="A826" s="23">
        <v>45021</v>
      </c>
      <c r="B826" s="24">
        <v>8</v>
      </c>
      <c r="D826" s="37">
        <f t="shared" si="13"/>
        <v>28</v>
      </c>
    </row>
    <row r="827" spans="1:4">
      <c r="A827" s="23">
        <v>45022</v>
      </c>
      <c r="B827" s="171">
        <v>7</v>
      </c>
      <c r="D827" s="37">
        <f t="shared" si="13"/>
        <v>28</v>
      </c>
    </row>
    <row r="828" spans="1:4">
      <c r="A828" s="23">
        <v>45023</v>
      </c>
      <c r="B828" s="26">
        <v>0</v>
      </c>
      <c r="D828" s="37">
        <f t="shared" si="13"/>
        <v>28</v>
      </c>
    </row>
    <row r="829" spans="1:4">
      <c r="A829" s="23">
        <v>45024</v>
      </c>
      <c r="B829" s="24">
        <v>0</v>
      </c>
      <c r="D829" s="37">
        <f t="shared" si="13"/>
        <v>28</v>
      </c>
    </row>
    <row r="830" spans="1:4">
      <c r="A830" s="23">
        <v>45025</v>
      </c>
      <c r="B830" s="26">
        <v>0</v>
      </c>
      <c r="D830" s="37">
        <f t="shared" si="13"/>
        <v>28</v>
      </c>
    </row>
    <row r="831" spans="1:4">
      <c r="A831" s="23">
        <v>45026</v>
      </c>
      <c r="B831" s="26">
        <v>0</v>
      </c>
      <c r="D831" s="37">
        <f t="shared" si="13"/>
        <v>28</v>
      </c>
    </row>
    <row r="832" spans="1:4">
      <c r="A832" s="23">
        <v>45027</v>
      </c>
      <c r="B832" s="24">
        <v>8</v>
      </c>
      <c r="D832" s="37">
        <f t="shared" si="13"/>
        <v>28</v>
      </c>
    </row>
    <row r="833" spans="1:4">
      <c r="A833" s="23">
        <v>45028</v>
      </c>
      <c r="B833" s="24">
        <v>8</v>
      </c>
      <c r="D833" s="37">
        <f t="shared" si="13"/>
        <v>28</v>
      </c>
    </row>
    <row r="834" spans="1:4">
      <c r="A834" s="23">
        <v>45029</v>
      </c>
      <c r="B834" s="24">
        <v>8</v>
      </c>
      <c r="D834" s="37">
        <f t="shared" si="13"/>
        <v>28</v>
      </c>
    </row>
    <row r="835" spans="1:4">
      <c r="A835" s="23">
        <v>45030</v>
      </c>
      <c r="B835" s="24">
        <v>8</v>
      </c>
      <c r="D835" s="37">
        <f t="shared" si="13"/>
        <v>28</v>
      </c>
    </row>
    <row r="836" spans="1:4">
      <c r="A836" s="23">
        <v>45031</v>
      </c>
      <c r="B836" s="24">
        <v>0</v>
      </c>
      <c r="D836" s="37">
        <f t="shared" si="13"/>
        <v>28</v>
      </c>
    </row>
    <row r="837" spans="1:4">
      <c r="A837" s="23">
        <v>45032</v>
      </c>
      <c r="B837" s="24">
        <v>0</v>
      </c>
      <c r="D837" s="37">
        <f t="shared" si="13"/>
        <v>28</v>
      </c>
    </row>
    <row r="838" spans="1:4">
      <c r="A838" s="23">
        <v>45033</v>
      </c>
      <c r="B838" s="24">
        <v>8</v>
      </c>
      <c r="D838" s="37">
        <f t="shared" si="13"/>
        <v>28</v>
      </c>
    </row>
    <row r="839" spans="1:4">
      <c r="A839" s="23">
        <v>45034</v>
      </c>
      <c r="B839" s="24">
        <v>8</v>
      </c>
      <c r="D839" s="37">
        <f t="shared" si="13"/>
        <v>28</v>
      </c>
    </row>
    <row r="840" spans="1:4">
      <c r="A840" s="23">
        <v>45035</v>
      </c>
      <c r="B840" s="24">
        <v>8</v>
      </c>
      <c r="D840" s="37">
        <f t="shared" si="13"/>
        <v>28</v>
      </c>
    </row>
    <row r="841" spans="1:4">
      <c r="A841" s="23">
        <v>45036</v>
      </c>
      <c r="B841" s="24">
        <v>8</v>
      </c>
      <c r="D841" s="37">
        <f t="shared" si="13"/>
        <v>28</v>
      </c>
    </row>
    <row r="842" spans="1:4">
      <c r="A842" s="23">
        <v>45037</v>
      </c>
      <c r="B842" s="24">
        <v>8</v>
      </c>
      <c r="D842" s="37">
        <f t="shared" si="13"/>
        <v>28</v>
      </c>
    </row>
    <row r="843" spans="1:4">
      <c r="A843" s="23">
        <v>45038</v>
      </c>
      <c r="B843" s="24">
        <v>0</v>
      </c>
      <c r="D843" s="37">
        <f t="shared" si="13"/>
        <v>28</v>
      </c>
    </row>
    <row r="844" spans="1:4">
      <c r="A844" s="23">
        <v>45039</v>
      </c>
      <c r="B844" s="24">
        <v>0</v>
      </c>
      <c r="D844" s="37">
        <f t="shared" si="13"/>
        <v>28</v>
      </c>
    </row>
    <row r="845" spans="1:4">
      <c r="A845" s="23">
        <v>45040</v>
      </c>
      <c r="B845" s="24">
        <v>8</v>
      </c>
      <c r="D845" s="37">
        <f t="shared" si="13"/>
        <v>28</v>
      </c>
    </row>
    <row r="846" spans="1:4">
      <c r="A846" s="23">
        <v>45041</v>
      </c>
      <c r="B846" s="24">
        <v>8</v>
      </c>
      <c r="D846" s="37">
        <f t="shared" si="13"/>
        <v>28</v>
      </c>
    </row>
    <row r="847" spans="1:4">
      <c r="A847" s="23">
        <v>45042</v>
      </c>
      <c r="B847" s="24">
        <v>8</v>
      </c>
      <c r="D847" s="37">
        <f t="shared" si="13"/>
        <v>28</v>
      </c>
    </row>
    <row r="848" spans="1:4">
      <c r="A848" s="23">
        <v>45043</v>
      </c>
      <c r="B848" s="24">
        <v>8</v>
      </c>
      <c r="D848" s="37">
        <f t="shared" si="13"/>
        <v>28</v>
      </c>
    </row>
    <row r="849" spans="1:4">
      <c r="A849" s="23">
        <v>45044</v>
      </c>
      <c r="B849" s="24">
        <v>8</v>
      </c>
      <c r="D849" s="37">
        <f t="shared" si="13"/>
        <v>28</v>
      </c>
    </row>
    <row r="850" spans="1:4">
      <c r="A850" s="23">
        <v>45045</v>
      </c>
      <c r="B850" s="24">
        <v>0</v>
      </c>
      <c r="D850" s="37">
        <f t="shared" si="13"/>
        <v>28</v>
      </c>
    </row>
    <row r="851" spans="1:4">
      <c r="A851" s="23">
        <v>45046</v>
      </c>
      <c r="B851" s="24">
        <v>0</v>
      </c>
      <c r="C851" s="24">
        <f>SUM(B822:B851)</f>
        <v>143</v>
      </c>
      <c r="D851" s="37">
        <f t="shared" si="13"/>
        <v>28</v>
      </c>
    </row>
    <row r="852" spans="1:4">
      <c r="A852" s="23">
        <v>45047</v>
      </c>
      <c r="B852" s="26">
        <v>0</v>
      </c>
      <c r="D852" s="37">
        <f t="shared" si="13"/>
        <v>29</v>
      </c>
    </row>
    <row r="853" spans="1:4">
      <c r="A853" s="23">
        <v>45048</v>
      </c>
      <c r="B853" s="24">
        <v>8</v>
      </c>
      <c r="D853" s="37">
        <f t="shared" si="13"/>
        <v>29</v>
      </c>
    </row>
    <row r="854" spans="1:4">
      <c r="A854" s="23">
        <v>45049</v>
      </c>
      <c r="B854" s="171">
        <v>7</v>
      </c>
      <c r="D854" s="37">
        <f t="shared" si="13"/>
        <v>29</v>
      </c>
    </row>
    <row r="855" spans="1:4">
      <c r="A855" s="23">
        <v>45050</v>
      </c>
      <c r="B855" s="26">
        <v>0</v>
      </c>
      <c r="D855" s="37">
        <f t="shared" si="13"/>
        <v>29</v>
      </c>
    </row>
    <row r="856" spans="1:4">
      <c r="A856" s="23">
        <v>45051</v>
      </c>
      <c r="B856" s="28">
        <v>0</v>
      </c>
      <c r="D856" s="37">
        <f t="shared" si="13"/>
        <v>29</v>
      </c>
    </row>
    <row r="857" spans="1:4">
      <c r="A857" s="23">
        <v>45052</v>
      </c>
      <c r="B857" s="24">
        <v>0</v>
      </c>
      <c r="D857" s="37">
        <f t="shared" si="13"/>
        <v>29</v>
      </c>
    </row>
    <row r="858" spans="1:4">
      <c r="A858" s="23">
        <v>45053</v>
      </c>
      <c r="B858" s="24">
        <v>0</v>
      </c>
      <c r="D858" s="37">
        <f t="shared" si="13"/>
        <v>29</v>
      </c>
    </row>
    <row r="859" spans="1:4">
      <c r="A859" s="23">
        <v>45054</v>
      </c>
      <c r="B859" s="24">
        <v>8</v>
      </c>
      <c r="D859" s="37">
        <f t="shared" si="13"/>
        <v>29</v>
      </c>
    </row>
    <row r="860" spans="1:4">
      <c r="A860" s="23">
        <v>45055</v>
      </c>
      <c r="B860" s="24">
        <v>8</v>
      </c>
      <c r="D860" s="37">
        <f t="shared" si="13"/>
        <v>29</v>
      </c>
    </row>
    <row r="861" spans="1:4">
      <c r="A861" s="23">
        <v>45056</v>
      </c>
      <c r="B861" s="24">
        <v>8</v>
      </c>
      <c r="D861" s="37">
        <f t="shared" si="13"/>
        <v>29</v>
      </c>
    </row>
    <row r="862" spans="1:4">
      <c r="A862" s="23">
        <v>45057</v>
      </c>
      <c r="B862" s="24">
        <v>8</v>
      </c>
      <c r="D862" s="37">
        <f t="shared" si="13"/>
        <v>29</v>
      </c>
    </row>
    <row r="863" spans="1:4">
      <c r="A863" s="23">
        <v>45058</v>
      </c>
      <c r="B863" s="24">
        <v>8</v>
      </c>
      <c r="D863" s="37">
        <f t="shared" si="13"/>
        <v>29</v>
      </c>
    </row>
    <row r="864" spans="1:4">
      <c r="A864" s="23">
        <v>45059</v>
      </c>
      <c r="B864" s="24">
        <v>0</v>
      </c>
      <c r="D864" s="37">
        <f t="shared" si="13"/>
        <v>29</v>
      </c>
    </row>
    <row r="865" spans="1:4">
      <c r="A865" s="23">
        <v>45060</v>
      </c>
      <c r="B865" s="26">
        <v>0</v>
      </c>
      <c r="D865" s="37">
        <f t="shared" si="13"/>
        <v>29</v>
      </c>
    </row>
    <row r="866" spans="1:4">
      <c r="A866" s="23">
        <v>45061</v>
      </c>
      <c r="B866" s="24">
        <v>8</v>
      </c>
      <c r="D866" s="37">
        <f t="shared" si="13"/>
        <v>29</v>
      </c>
    </row>
    <row r="867" spans="1:4">
      <c r="A867" s="23">
        <v>45062</v>
      </c>
      <c r="B867" s="24">
        <v>8</v>
      </c>
      <c r="D867" s="37">
        <f t="shared" si="13"/>
        <v>29</v>
      </c>
    </row>
    <row r="868" spans="1:4">
      <c r="A868" s="23">
        <v>45063</v>
      </c>
      <c r="B868" s="24">
        <v>8</v>
      </c>
      <c r="D868" s="37">
        <f t="shared" si="13"/>
        <v>29</v>
      </c>
    </row>
    <row r="869" spans="1:4">
      <c r="A869" s="23">
        <v>45064</v>
      </c>
      <c r="B869" s="24">
        <v>8</v>
      </c>
      <c r="D869" s="37">
        <f t="shared" si="13"/>
        <v>29</v>
      </c>
    </row>
    <row r="870" spans="1:4">
      <c r="A870" s="23">
        <v>45065</v>
      </c>
      <c r="B870" s="24">
        <v>8</v>
      </c>
      <c r="D870" s="37">
        <f t="shared" si="13"/>
        <v>29</v>
      </c>
    </row>
    <row r="871" spans="1:4">
      <c r="A871" s="23">
        <v>45066</v>
      </c>
      <c r="B871" s="28">
        <v>8</v>
      </c>
      <c r="D871" s="37">
        <f t="shared" si="13"/>
        <v>29</v>
      </c>
    </row>
    <row r="872" spans="1:4">
      <c r="A872" s="23">
        <v>45067</v>
      </c>
      <c r="B872" s="24">
        <v>0</v>
      </c>
      <c r="D872" s="37">
        <f t="shared" si="13"/>
        <v>29</v>
      </c>
    </row>
    <row r="873" spans="1:4">
      <c r="A873" s="23">
        <v>45068</v>
      </c>
      <c r="B873" s="24">
        <v>8</v>
      </c>
      <c r="D873" s="37">
        <f t="shared" si="13"/>
        <v>29</v>
      </c>
    </row>
    <row r="874" spans="1:4">
      <c r="A874" s="23">
        <v>45069</v>
      </c>
      <c r="B874" s="24">
        <v>8</v>
      </c>
      <c r="D874" s="37">
        <f t="shared" si="13"/>
        <v>29</v>
      </c>
    </row>
    <row r="875" spans="1:4">
      <c r="A875" s="23">
        <v>45070</v>
      </c>
      <c r="B875" s="24">
        <v>8</v>
      </c>
      <c r="D875" s="37">
        <f t="shared" si="13"/>
        <v>29</v>
      </c>
    </row>
    <row r="876" spans="1:4">
      <c r="A876" s="23">
        <v>45071</v>
      </c>
      <c r="B876" s="24">
        <v>8</v>
      </c>
      <c r="D876" s="37">
        <f t="shared" si="13"/>
        <v>29</v>
      </c>
    </row>
    <row r="877" spans="1:4">
      <c r="A877" s="23">
        <v>45072</v>
      </c>
      <c r="B877" s="24">
        <v>8</v>
      </c>
      <c r="D877" s="37">
        <f t="shared" si="13"/>
        <v>29</v>
      </c>
    </row>
    <row r="878" spans="1:4">
      <c r="A878" s="23">
        <v>45073</v>
      </c>
      <c r="B878" s="24">
        <v>0</v>
      </c>
      <c r="D878" s="37">
        <f t="shared" si="13"/>
        <v>29</v>
      </c>
    </row>
    <row r="879" spans="1:4">
      <c r="A879" s="23">
        <v>45074</v>
      </c>
      <c r="B879" s="26">
        <v>0</v>
      </c>
      <c r="D879" s="37">
        <f t="shared" ref="D879:D942" si="14">MONTH(A879)+(YEAR(A879)-2021)*12</f>
        <v>29</v>
      </c>
    </row>
    <row r="880" spans="1:4">
      <c r="A880" s="23">
        <v>45075</v>
      </c>
      <c r="B880" s="24">
        <v>8</v>
      </c>
      <c r="D880" s="37">
        <f t="shared" si="14"/>
        <v>29</v>
      </c>
    </row>
    <row r="881" spans="1:4">
      <c r="A881" s="23">
        <v>45076</v>
      </c>
      <c r="B881" s="24">
        <v>8</v>
      </c>
      <c r="D881" s="37">
        <f t="shared" si="14"/>
        <v>29</v>
      </c>
    </row>
    <row r="882" spans="1:4">
      <c r="A882" s="23">
        <v>45077</v>
      </c>
      <c r="B882" s="24">
        <v>8</v>
      </c>
      <c r="C882" s="24">
        <f>SUM(B852:B882)</f>
        <v>167</v>
      </c>
      <c r="D882" s="37">
        <f t="shared" si="14"/>
        <v>29</v>
      </c>
    </row>
    <row r="883" spans="1:4">
      <c r="A883" s="23">
        <v>45078</v>
      </c>
      <c r="B883" s="24">
        <v>8</v>
      </c>
      <c r="D883" s="37">
        <f t="shared" si="14"/>
        <v>30</v>
      </c>
    </row>
    <row r="884" spans="1:4">
      <c r="A884" s="23">
        <v>45079</v>
      </c>
      <c r="B884" s="24">
        <v>8</v>
      </c>
      <c r="D884" s="37">
        <f t="shared" si="14"/>
        <v>30</v>
      </c>
    </row>
    <row r="885" spans="1:4">
      <c r="A885" s="23">
        <v>45080</v>
      </c>
      <c r="B885" s="24">
        <v>0</v>
      </c>
      <c r="D885" s="37">
        <f t="shared" si="14"/>
        <v>30</v>
      </c>
    </row>
    <row r="886" spans="1:4">
      <c r="A886" s="23">
        <v>45081</v>
      </c>
      <c r="B886" s="24">
        <v>0</v>
      </c>
      <c r="D886" s="37">
        <f t="shared" si="14"/>
        <v>30</v>
      </c>
    </row>
    <row r="887" spans="1:4">
      <c r="A887" s="23">
        <v>45082</v>
      </c>
      <c r="B887" s="24">
        <v>8</v>
      </c>
      <c r="D887" s="37">
        <f t="shared" si="14"/>
        <v>30</v>
      </c>
    </row>
    <row r="888" spans="1:4">
      <c r="A888" s="23">
        <v>45083</v>
      </c>
      <c r="B888" s="24">
        <v>8</v>
      </c>
      <c r="D888" s="37">
        <f t="shared" si="14"/>
        <v>30</v>
      </c>
    </row>
    <row r="889" spans="1:4">
      <c r="A889" s="23">
        <v>45084</v>
      </c>
      <c r="B889" s="24">
        <v>8</v>
      </c>
      <c r="D889" s="37">
        <f t="shared" si="14"/>
        <v>30</v>
      </c>
    </row>
    <row r="890" spans="1:4">
      <c r="A890" s="23">
        <v>45085</v>
      </c>
      <c r="B890" s="24">
        <v>8</v>
      </c>
      <c r="D890" s="37">
        <f t="shared" si="14"/>
        <v>30</v>
      </c>
    </row>
    <row r="891" spans="1:4">
      <c r="A891" s="23">
        <v>45086</v>
      </c>
      <c r="B891" s="24">
        <v>8</v>
      </c>
      <c r="D891" s="37">
        <f t="shared" si="14"/>
        <v>30</v>
      </c>
    </row>
    <row r="892" spans="1:4">
      <c r="A892" s="23">
        <v>45087</v>
      </c>
      <c r="B892" s="24">
        <v>0</v>
      </c>
      <c r="D892" s="37">
        <f t="shared" si="14"/>
        <v>30</v>
      </c>
    </row>
    <row r="893" spans="1:4">
      <c r="A893" s="23">
        <v>45088</v>
      </c>
      <c r="B893" s="24">
        <v>0</v>
      </c>
      <c r="D893" s="37">
        <f t="shared" si="14"/>
        <v>30</v>
      </c>
    </row>
    <row r="894" spans="1:4">
      <c r="A894" s="23">
        <v>45089</v>
      </c>
      <c r="B894" s="24">
        <v>8</v>
      </c>
      <c r="D894" s="37">
        <f t="shared" si="14"/>
        <v>30</v>
      </c>
    </row>
    <row r="895" spans="1:4">
      <c r="A895" s="23">
        <v>45090</v>
      </c>
      <c r="B895" s="24">
        <v>8</v>
      </c>
      <c r="D895" s="37">
        <f t="shared" si="14"/>
        <v>30</v>
      </c>
    </row>
    <row r="896" spans="1:4">
      <c r="A896" s="23">
        <v>45091</v>
      </c>
      <c r="B896" s="24">
        <v>8</v>
      </c>
      <c r="D896" s="37">
        <f t="shared" si="14"/>
        <v>30</v>
      </c>
    </row>
    <row r="897" spans="1:4">
      <c r="A897" s="23">
        <v>45092</v>
      </c>
      <c r="B897" s="24">
        <v>8</v>
      </c>
      <c r="D897" s="37">
        <f t="shared" si="14"/>
        <v>30</v>
      </c>
    </row>
    <row r="898" spans="1:4">
      <c r="A898" s="23">
        <v>45093</v>
      </c>
      <c r="B898" s="24">
        <v>8</v>
      </c>
      <c r="D898" s="37">
        <f t="shared" si="14"/>
        <v>30</v>
      </c>
    </row>
    <row r="899" spans="1:4">
      <c r="A899" s="23">
        <v>45094</v>
      </c>
      <c r="B899" s="24">
        <v>0</v>
      </c>
      <c r="D899" s="37">
        <f t="shared" si="14"/>
        <v>30</v>
      </c>
    </row>
    <row r="900" spans="1:4">
      <c r="A900" s="23">
        <v>45095</v>
      </c>
      <c r="B900" s="24">
        <v>0</v>
      </c>
      <c r="D900" s="37">
        <f t="shared" si="14"/>
        <v>30</v>
      </c>
    </row>
    <row r="901" spans="1:4">
      <c r="A901" s="23">
        <v>45096</v>
      </c>
      <c r="B901" s="24">
        <v>8</v>
      </c>
      <c r="D901" s="37">
        <f t="shared" si="14"/>
        <v>30</v>
      </c>
    </row>
    <row r="902" spans="1:4">
      <c r="A902" s="23">
        <v>45097</v>
      </c>
      <c r="B902" s="24">
        <v>8</v>
      </c>
      <c r="D902" s="37">
        <f t="shared" si="14"/>
        <v>30</v>
      </c>
    </row>
    <row r="903" spans="1:4">
      <c r="A903" s="23">
        <v>45098</v>
      </c>
      <c r="B903" s="24">
        <v>8</v>
      </c>
      <c r="D903" s="37">
        <f t="shared" si="14"/>
        <v>30</v>
      </c>
    </row>
    <row r="904" spans="1:4">
      <c r="A904" s="23">
        <v>45099</v>
      </c>
      <c r="B904" s="171">
        <v>7</v>
      </c>
      <c r="D904" s="37">
        <f t="shared" si="14"/>
        <v>30</v>
      </c>
    </row>
    <row r="905" spans="1:4">
      <c r="A905" s="23">
        <v>45100</v>
      </c>
      <c r="B905" s="26">
        <v>0</v>
      </c>
      <c r="D905" s="37">
        <f t="shared" si="14"/>
        <v>30</v>
      </c>
    </row>
    <row r="906" spans="1:4">
      <c r="A906" s="23">
        <v>45101</v>
      </c>
      <c r="B906" s="26">
        <v>0</v>
      </c>
      <c r="D906" s="37">
        <f t="shared" si="14"/>
        <v>30</v>
      </c>
    </row>
    <row r="907" spans="1:4">
      <c r="A907" s="23">
        <v>45102</v>
      </c>
      <c r="B907" s="24">
        <v>0</v>
      </c>
      <c r="D907" s="37">
        <f t="shared" si="14"/>
        <v>30</v>
      </c>
    </row>
    <row r="908" spans="1:4">
      <c r="A908" s="23">
        <v>45103</v>
      </c>
      <c r="B908" s="24">
        <v>8</v>
      </c>
      <c r="D908" s="37">
        <f t="shared" si="14"/>
        <v>30</v>
      </c>
    </row>
    <row r="909" spans="1:4">
      <c r="A909" s="23">
        <v>45104</v>
      </c>
      <c r="B909" s="24">
        <v>8</v>
      </c>
      <c r="D909" s="37">
        <f t="shared" si="14"/>
        <v>30</v>
      </c>
    </row>
    <row r="910" spans="1:4">
      <c r="A910" s="23">
        <v>45105</v>
      </c>
      <c r="B910" s="24">
        <v>8</v>
      </c>
      <c r="D910" s="37">
        <f t="shared" si="14"/>
        <v>30</v>
      </c>
    </row>
    <row r="911" spans="1:4">
      <c r="A911" s="23">
        <v>45106</v>
      </c>
      <c r="B911" s="24">
        <v>8</v>
      </c>
      <c r="D911" s="37">
        <f t="shared" si="14"/>
        <v>30</v>
      </c>
    </row>
    <row r="912" spans="1:4">
      <c r="A912" s="23">
        <v>45107</v>
      </c>
      <c r="B912" s="24">
        <v>8</v>
      </c>
      <c r="C912" s="24">
        <f>SUM(B883:B912)</f>
        <v>167</v>
      </c>
      <c r="D912" s="37">
        <f t="shared" si="14"/>
        <v>30</v>
      </c>
    </row>
    <row r="913" spans="1:4">
      <c r="A913" s="23">
        <v>45108</v>
      </c>
      <c r="B913" s="24">
        <v>0</v>
      </c>
      <c r="D913" s="37">
        <f t="shared" si="14"/>
        <v>31</v>
      </c>
    </row>
    <row r="914" spans="1:4">
      <c r="A914" s="23">
        <v>45109</v>
      </c>
      <c r="B914" s="24">
        <v>0</v>
      </c>
      <c r="D914" s="37">
        <f t="shared" si="14"/>
        <v>31</v>
      </c>
    </row>
    <row r="915" spans="1:4">
      <c r="A915" s="23">
        <v>45110</v>
      </c>
      <c r="B915" s="24">
        <v>8</v>
      </c>
      <c r="D915" s="37">
        <f t="shared" si="14"/>
        <v>31</v>
      </c>
    </row>
    <row r="916" spans="1:4">
      <c r="A916" s="23">
        <v>45111</v>
      </c>
      <c r="B916" s="24">
        <v>8</v>
      </c>
      <c r="D916" s="37">
        <f t="shared" si="14"/>
        <v>31</v>
      </c>
    </row>
    <row r="917" spans="1:4">
      <c r="A917" s="23">
        <v>45112</v>
      </c>
      <c r="B917" s="24">
        <v>8</v>
      </c>
      <c r="D917" s="37">
        <f t="shared" si="14"/>
        <v>31</v>
      </c>
    </row>
    <row r="918" spans="1:4">
      <c r="A918" s="23">
        <v>45113</v>
      </c>
      <c r="B918" s="24">
        <v>8</v>
      </c>
      <c r="D918" s="37">
        <f t="shared" si="14"/>
        <v>31</v>
      </c>
    </row>
    <row r="919" spans="1:4">
      <c r="A919" s="23">
        <v>45114</v>
      </c>
      <c r="B919" s="24">
        <v>8</v>
      </c>
      <c r="D919" s="37">
        <f t="shared" si="14"/>
        <v>31</v>
      </c>
    </row>
    <row r="920" spans="1:4">
      <c r="A920" s="23">
        <v>45115</v>
      </c>
      <c r="B920" s="24">
        <v>0</v>
      </c>
      <c r="D920" s="37">
        <f t="shared" si="14"/>
        <v>31</v>
      </c>
    </row>
    <row r="921" spans="1:4">
      <c r="A921" s="23">
        <v>45116</v>
      </c>
      <c r="B921" s="26">
        <v>0</v>
      </c>
      <c r="D921" s="37">
        <f t="shared" si="14"/>
        <v>31</v>
      </c>
    </row>
    <row r="922" spans="1:4">
      <c r="A922" s="23">
        <v>45117</v>
      </c>
      <c r="B922" s="26">
        <v>0</v>
      </c>
      <c r="D922" s="37">
        <f t="shared" si="14"/>
        <v>31</v>
      </c>
    </row>
    <row r="923" spans="1:4">
      <c r="A923" s="23">
        <v>45118</v>
      </c>
      <c r="B923" s="24">
        <v>8</v>
      </c>
      <c r="D923" s="37">
        <f t="shared" si="14"/>
        <v>31</v>
      </c>
    </row>
    <row r="924" spans="1:4">
      <c r="A924" s="23">
        <v>45119</v>
      </c>
      <c r="B924" s="24">
        <v>8</v>
      </c>
      <c r="D924" s="37">
        <f t="shared" si="14"/>
        <v>31</v>
      </c>
    </row>
    <row r="925" spans="1:4">
      <c r="A925" s="23">
        <v>45120</v>
      </c>
      <c r="B925" s="24">
        <v>8</v>
      </c>
      <c r="D925" s="37">
        <f t="shared" si="14"/>
        <v>31</v>
      </c>
    </row>
    <row r="926" spans="1:4">
      <c r="A926" s="23">
        <v>45121</v>
      </c>
      <c r="B926" s="24">
        <v>8</v>
      </c>
      <c r="D926" s="37">
        <f t="shared" si="14"/>
        <v>31</v>
      </c>
    </row>
    <row r="927" spans="1:4">
      <c r="A927" s="23">
        <v>45122</v>
      </c>
      <c r="B927" s="24">
        <v>0</v>
      </c>
      <c r="D927" s="37">
        <f t="shared" si="14"/>
        <v>31</v>
      </c>
    </row>
    <row r="928" spans="1:4">
      <c r="A928" s="23">
        <v>45123</v>
      </c>
      <c r="B928" s="24">
        <v>0</v>
      </c>
      <c r="D928" s="37">
        <f t="shared" si="14"/>
        <v>31</v>
      </c>
    </row>
    <row r="929" spans="1:4">
      <c r="A929" s="23">
        <v>45124</v>
      </c>
      <c r="B929" s="24">
        <v>8</v>
      </c>
      <c r="D929" s="37">
        <f t="shared" si="14"/>
        <v>31</v>
      </c>
    </row>
    <row r="930" spans="1:4">
      <c r="A930" s="23">
        <v>45125</v>
      </c>
      <c r="B930" s="24">
        <v>8</v>
      </c>
      <c r="D930" s="37">
        <f t="shared" si="14"/>
        <v>31</v>
      </c>
    </row>
    <row r="931" spans="1:4">
      <c r="A931" s="23">
        <v>45126</v>
      </c>
      <c r="B931" s="24">
        <v>8</v>
      </c>
      <c r="D931" s="37">
        <f t="shared" si="14"/>
        <v>31</v>
      </c>
    </row>
    <row r="932" spans="1:4">
      <c r="A932" s="23">
        <v>45127</v>
      </c>
      <c r="B932" s="24">
        <v>8</v>
      </c>
      <c r="D932" s="37">
        <f t="shared" si="14"/>
        <v>31</v>
      </c>
    </row>
    <row r="933" spans="1:4">
      <c r="A933" s="23">
        <v>45128</v>
      </c>
      <c r="B933" s="24">
        <v>8</v>
      </c>
      <c r="D933" s="37">
        <f t="shared" si="14"/>
        <v>31</v>
      </c>
    </row>
    <row r="934" spans="1:4">
      <c r="A934" s="23">
        <v>45129</v>
      </c>
      <c r="B934" s="24">
        <v>0</v>
      </c>
      <c r="D934" s="37">
        <f t="shared" si="14"/>
        <v>31</v>
      </c>
    </row>
    <row r="935" spans="1:4">
      <c r="A935" s="23">
        <v>45130</v>
      </c>
      <c r="B935" s="24">
        <v>0</v>
      </c>
      <c r="D935" s="37">
        <f t="shared" si="14"/>
        <v>31</v>
      </c>
    </row>
    <row r="936" spans="1:4">
      <c r="A936" s="23">
        <v>45131</v>
      </c>
      <c r="B936" s="24">
        <v>8</v>
      </c>
      <c r="D936" s="37">
        <f t="shared" si="14"/>
        <v>31</v>
      </c>
    </row>
    <row r="937" spans="1:4">
      <c r="A937" s="23">
        <v>45132</v>
      </c>
      <c r="B937" s="24">
        <v>8</v>
      </c>
      <c r="D937" s="37">
        <f t="shared" si="14"/>
        <v>31</v>
      </c>
    </row>
    <row r="938" spans="1:4">
      <c r="A938" s="23">
        <v>45133</v>
      </c>
      <c r="B938" s="24">
        <v>8</v>
      </c>
      <c r="D938" s="37">
        <f t="shared" si="14"/>
        <v>31</v>
      </c>
    </row>
    <row r="939" spans="1:4">
      <c r="A939" s="23">
        <v>45134</v>
      </c>
      <c r="B939" s="24">
        <v>8</v>
      </c>
      <c r="D939" s="37">
        <f t="shared" si="14"/>
        <v>31</v>
      </c>
    </row>
    <row r="940" spans="1:4">
      <c r="A940" s="23">
        <v>45135</v>
      </c>
      <c r="B940" s="24">
        <v>8</v>
      </c>
      <c r="D940" s="37">
        <f t="shared" si="14"/>
        <v>31</v>
      </c>
    </row>
    <row r="941" spans="1:4">
      <c r="A941" s="23">
        <v>45136</v>
      </c>
      <c r="B941" s="24">
        <v>0</v>
      </c>
      <c r="D941" s="37">
        <f t="shared" si="14"/>
        <v>31</v>
      </c>
    </row>
    <row r="942" spans="1:4">
      <c r="A942" s="23">
        <v>45137</v>
      </c>
      <c r="B942" s="24">
        <v>0</v>
      </c>
      <c r="D942" s="37">
        <f t="shared" si="14"/>
        <v>31</v>
      </c>
    </row>
    <row r="943" spans="1:4">
      <c r="A943" s="23">
        <v>45138</v>
      </c>
      <c r="B943" s="24">
        <v>8</v>
      </c>
      <c r="C943" s="24">
        <f>SUM(B913:B943)</f>
        <v>160</v>
      </c>
      <c r="D943" s="37">
        <f t="shared" ref="D943:D1006" si="15">MONTH(A943)+(YEAR(A943)-2021)*12</f>
        <v>31</v>
      </c>
    </row>
    <row r="944" spans="1:4">
      <c r="A944" s="23">
        <v>45139</v>
      </c>
      <c r="B944" s="24">
        <v>8</v>
      </c>
      <c r="D944" s="37">
        <f t="shared" si="15"/>
        <v>32</v>
      </c>
    </row>
    <row r="945" spans="1:4">
      <c r="A945" s="23">
        <v>45140</v>
      </c>
      <c r="B945" s="24">
        <v>8</v>
      </c>
      <c r="D945" s="37">
        <f t="shared" si="15"/>
        <v>32</v>
      </c>
    </row>
    <row r="946" spans="1:4">
      <c r="A946" s="23">
        <v>45141</v>
      </c>
      <c r="B946" s="24">
        <v>8</v>
      </c>
      <c r="D946" s="37">
        <f t="shared" si="15"/>
        <v>32</v>
      </c>
    </row>
    <row r="947" spans="1:4">
      <c r="A947" s="23">
        <v>45142</v>
      </c>
      <c r="B947" s="24">
        <v>8</v>
      </c>
      <c r="D947" s="37">
        <f t="shared" si="15"/>
        <v>32</v>
      </c>
    </row>
    <row r="948" spans="1:4">
      <c r="A948" s="23">
        <v>45143</v>
      </c>
      <c r="B948" s="24">
        <v>0</v>
      </c>
      <c r="D948" s="37">
        <f t="shared" si="15"/>
        <v>32</v>
      </c>
    </row>
    <row r="949" spans="1:4">
      <c r="A949" s="23">
        <v>45144</v>
      </c>
      <c r="B949" s="24">
        <v>0</v>
      </c>
      <c r="D949" s="37">
        <f t="shared" si="15"/>
        <v>32</v>
      </c>
    </row>
    <row r="950" spans="1:4">
      <c r="A950" s="23">
        <v>45145</v>
      </c>
      <c r="B950" s="24">
        <v>8</v>
      </c>
      <c r="D950" s="37">
        <f t="shared" si="15"/>
        <v>32</v>
      </c>
    </row>
    <row r="951" spans="1:4">
      <c r="A951" s="23">
        <v>45146</v>
      </c>
      <c r="B951" s="24">
        <v>8</v>
      </c>
      <c r="D951" s="37">
        <f t="shared" si="15"/>
        <v>32</v>
      </c>
    </row>
    <row r="952" spans="1:4">
      <c r="A952" s="23">
        <v>45147</v>
      </c>
      <c r="B952" s="24">
        <v>8</v>
      </c>
      <c r="D952" s="37">
        <f t="shared" si="15"/>
        <v>32</v>
      </c>
    </row>
    <row r="953" spans="1:4">
      <c r="A953" s="23">
        <v>45148</v>
      </c>
      <c r="B953" s="24">
        <v>8</v>
      </c>
      <c r="D953" s="37">
        <f t="shared" si="15"/>
        <v>32</v>
      </c>
    </row>
    <row r="954" spans="1:4">
      <c r="A954" s="23">
        <v>45149</v>
      </c>
      <c r="B954" s="24">
        <v>8</v>
      </c>
      <c r="D954" s="37">
        <f t="shared" si="15"/>
        <v>32</v>
      </c>
    </row>
    <row r="955" spans="1:4">
      <c r="A955" s="23">
        <v>45150</v>
      </c>
      <c r="B955" s="24">
        <v>0</v>
      </c>
      <c r="D955" s="37">
        <f t="shared" si="15"/>
        <v>32</v>
      </c>
    </row>
    <row r="956" spans="1:4">
      <c r="A956" s="23">
        <v>45151</v>
      </c>
      <c r="B956" s="24">
        <v>0</v>
      </c>
      <c r="D956" s="37">
        <f t="shared" si="15"/>
        <v>32</v>
      </c>
    </row>
    <row r="957" spans="1:4">
      <c r="A957" s="23">
        <v>45152</v>
      </c>
      <c r="B957" s="24">
        <v>8</v>
      </c>
      <c r="D957" s="37">
        <f t="shared" si="15"/>
        <v>32</v>
      </c>
    </row>
    <row r="958" spans="1:4">
      <c r="A958" s="23">
        <v>45153</v>
      </c>
      <c r="B958" s="24">
        <v>8</v>
      </c>
      <c r="D958" s="37">
        <f t="shared" si="15"/>
        <v>32</v>
      </c>
    </row>
    <row r="959" spans="1:4">
      <c r="A959" s="23">
        <v>45154</v>
      </c>
      <c r="B959" s="24">
        <v>8</v>
      </c>
      <c r="D959" s="37">
        <f t="shared" si="15"/>
        <v>32</v>
      </c>
    </row>
    <row r="960" spans="1:4">
      <c r="A960" s="23">
        <v>45155</v>
      </c>
      <c r="B960" s="24">
        <v>8</v>
      </c>
      <c r="D960" s="37">
        <f t="shared" si="15"/>
        <v>32</v>
      </c>
    </row>
    <row r="961" spans="1:4">
      <c r="A961" s="23">
        <v>45156</v>
      </c>
      <c r="B961" s="24">
        <v>8</v>
      </c>
      <c r="D961" s="37">
        <f t="shared" si="15"/>
        <v>32</v>
      </c>
    </row>
    <row r="962" spans="1:4">
      <c r="A962" s="23">
        <v>45157</v>
      </c>
      <c r="B962" s="24">
        <v>0</v>
      </c>
      <c r="D962" s="37">
        <f t="shared" si="15"/>
        <v>32</v>
      </c>
    </row>
    <row r="963" spans="1:4">
      <c r="A963" s="23">
        <v>45158</v>
      </c>
      <c r="B963" s="24">
        <v>0</v>
      </c>
      <c r="D963" s="37">
        <f t="shared" si="15"/>
        <v>32</v>
      </c>
    </row>
    <row r="964" spans="1:4">
      <c r="A964" s="23">
        <v>45159</v>
      </c>
      <c r="B964" s="24">
        <v>8</v>
      </c>
      <c r="D964" s="37">
        <f t="shared" si="15"/>
        <v>32</v>
      </c>
    </row>
    <row r="965" spans="1:4">
      <c r="A965" s="23">
        <v>45160</v>
      </c>
      <c r="B965" s="24">
        <v>8</v>
      </c>
      <c r="D965" s="37">
        <f t="shared" si="15"/>
        <v>32</v>
      </c>
    </row>
    <row r="966" spans="1:4">
      <c r="A966" s="23">
        <v>45161</v>
      </c>
      <c r="B966" s="24">
        <v>8</v>
      </c>
      <c r="D966" s="37">
        <f t="shared" si="15"/>
        <v>32</v>
      </c>
    </row>
    <row r="967" spans="1:4">
      <c r="A967" s="23">
        <v>45162</v>
      </c>
      <c r="B967" s="24">
        <v>8</v>
      </c>
      <c r="D967" s="37">
        <f t="shared" si="15"/>
        <v>32</v>
      </c>
    </row>
    <row r="968" spans="1:4">
      <c r="A968" s="23">
        <v>45163</v>
      </c>
      <c r="B968" s="24">
        <v>8</v>
      </c>
      <c r="D968" s="37">
        <f t="shared" si="15"/>
        <v>32</v>
      </c>
    </row>
    <row r="969" spans="1:4">
      <c r="A969" s="23">
        <v>45164</v>
      </c>
      <c r="B969" s="24">
        <v>0</v>
      </c>
      <c r="D969" s="37">
        <f t="shared" si="15"/>
        <v>32</v>
      </c>
    </row>
    <row r="970" spans="1:4">
      <c r="A970" s="23">
        <v>45165</v>
      </c>
      <c r="B970" s="24">
        <v>0</v>
      </c>
      <c r="D970" s="37">
        <f t="shared" si="15"/>
        <v>32</v>
      </c>
    </row>
    <row r="971" spans="1:4">
      <c r="A971" s="23">
        <v>45166</v>
      </c>
      <c r="B971" s="24">
        <v>8</v>
      </c>
      <c r="D971" s="37">
        <f t="shared" si="15"/>
        <v>32</v>
      </c>
    </row>
    <row r="972" spans="1:4">
      <c r="A972" s="23">
        <v>45167</v>
      </c>
      <c r="B972" s="24">
        <v>8</v>
      </c>
      <c r="D972" s="37">
        <f t="shared" si="15"/>
        <v>32</v>
      </c>
    </row>
    <row r="973" spans="1:4">
      <c r="A973" s="23">
        <v>45168</v>
      </c>
      <c r="B973" s="24">
        <v>8</v>
      </c>
      <c r="D973" s="37">
        <f t="shared" si="15"/>
        <v>32</v>
      </c>
    </row>
    <row r="974" spans="1:4">
      <c r="A974" s="23">
        <v>45169</v>
      </c>
      <c r="B974" s="24">
        <v>8</v>
      </c>
      <c r="C974" s="24">
        <f>SUM(B944:B974)</f>
        <v>184</v>
      </c>
      <c r="D974" s="37">
        <f t="shared" si="15"/>
        <v>32</v>
      </c>
    </row>
    <row r="975" spans="1:4">
      <c r="A975" s="23">
        <v>45170</v>
      </c>
      <c r="B975" s="24">
        <v>8</v>
      </c>
      <c r="D975" s="37">
        <f t="shared" si="15"/>
        <v>33</v>
      </c>
    </row>
    <row r="976" spans="1:4">
      <c r="A976" s="23">
        <v>45171</v>
      </c>
      <c r="B976" s="24">
        <v>0</v>
      </c>
      <c r="D976" s="37">
        <f t="shared" si="15"/>
        <v>33</v>
      </c>
    </row>
    <row r="977" spans="1:4">
      <c r="A977" s="23">
        <v>45172</v>
      </c>
      <c r="B977" s="24">
        <v>0</v>
      </c>
      <c r="D977" s="37">
        <f t="shared" si="15"/>
        <v>33</v>
      </c>
    </row>
    <row r="978" spans="1:4">
      <c r="A978" s="23">
        <v>45173</v>
      </c>
      <c r="B978" s="24">
        <v>8</v>
      </c>
      <c r="D978" s="37">
        <f t="shared" si="15"/>
        <v>33</v>
      </c>
    </row>
    <row r="979" spans="1:4">
      <c r="A979" s="23">
        <v>45174</v>
      </c>
      <c r="B979" s="24">
        <v>8</v>
      </c>
      <c r="D979" s="37">
        <f t="shared" si="15"/>
        <v>33</v>
      </c>
    </row>
    <row r="980" spans="1:4">
      <c r="A980" s="23">
        <v>45175</v>
      </c>
      <c r="B980" s="24">
        <v>8</v>
      </c>
      <c r="D980" s="37">
        <f t="shared" si="15"/>
        <v>33</v>
      </c>
    </row>
    <row r="981" spans="1:4">
      <c r="A981" s="23">
        <v>45176</v>
      </c>
      <c r="B981" s="24">
        <v>8</v>
      </c>
      <c r="D981" s="37">
        <f t="shared" si="15"/>
        <v>33</v>
      </c>
    </row>
    <row r="982" spans="1:4">
      <c r="A982" s="23">
        <v>45177</v>
      </c>
      <c r="B982" s="24">
        <v>8</v>
      </c>
      <c r="D982" s="37">
        <f t="shared" si="15"/>
        <v>33</v>
      </c>
    </row>
    <row r="983" spans="1:4">
      <c r="A983" s="23">
        <v>45178</v>
      </c>
      <c r="B983" s="24">
        <v>0</v>
      </c>
      <c r="D983" s="37">
        <f t="shared" si="15"/>
        <v>33</v>
      </c>
    </row>
    <row r="984" spans="1:4">
      <c r="A984" s="23">
        <v>45179</v>
      </c>
      <c r="B984" s="24">
        <v>0</v>
      </c>
      <c r="D984" s="37">
        <f t="shared" si="15"/>
        <v>33</v>
      </c>
    </row>
    <row r="985" spans="1:4">
      <c r="A985" s="23">
        <v>45180</v>
      </c>
      <c r="B985" s="24">
        <v>8</v>
      </c>
      <c r="D985" s="37">
        <f t="shared" si="15"/>
        <v>33</v>
      </c>
    </row>
    <row r="986" spans="1:4">
      <c r="A986" s="23">
        <v>45181</v>
      </c>
      <c r="B986" s="24">
        <v>8</v>
      </c>
      <c r="D986" s="37">
        <f t="shared" si="15"/>
        <v>33</v>
      </c>
    </row>
    <row r="987" spans="1:4">
      <c r="A987" s="23">
        <v>45182</v>
      </c>
      <c r="B987" s="24">
        <v>8</v>
      </c>
      <c r="D987" s="37">
        <f t="shared" si="15"/>
        <v>33</v>
      </c>
    </row>
    <row r="988" spans="1:4">
      <c r="A988" s="23">
        <v>45183</v>
      </c>
      <c r="B988" s="24">
        <v>8</v>
      </c>
      <c r="D988" s="37">
        <f t="shared" si="15"/>
        <v>33</v>
      </c>
    </row>
    <row r="989" spans="1:4">
      <c r="A989" s="23">
        <v>45184</v>
      </c>
      <c r="B989" s="24">
        <v>8</v>
      </c>
      <c r="D989" s="37">
        <f t="shared" si="15"/>
        <v>33</v>
      </c>
    </row>
    <row r="990" spans="1:4">
      <c r="A990" s="23">
        <v>45185</v>
      </c>
      <c r="B990" s="24">
        <v>0</v>
      </c>
      <c r="D990" s="37">
        <f t="shared" si="15"/>
        <v>33</v>
      </c>
    </row>
    <row r="991" spans="1:4">
      <c r="A991" s="23">
        <v>45186</v>
      </c>
      <c r="B991" s="24">
        <v>0</v>
      </c>
      <c r="D991" s="37">
        <f t="shared" si="15"/>
        <v>33</v>
      </c>
    </row>
    <row r="992" spans="1:4">
      <c r="A992" s="23">
        <v>45187</v>
      </c>
      <c r="B992" s="24">
        <v>8</v>
      </c>
      <c r="D992" s="37">
        <f t="shared" si="15"/>
        <v>33</v>
      </c>
    </row>
    <row r="993" spans="1:4">
      <c r="A993" s="23">
        <v>45188</v>
      </c>
      <c r="B993" s="24">
        <v>8</v>
      </c>
      <c r="D993" s="37">
        <f t="shared" si="15"/>
        <v>33</v>
      </c>
    </row>
    <row r="994" spans="1:4">
      <c r="A994" s="23">
        <v>45189</v>
      </c>
      <c r="B994" s="24">
        <v>8</v>
      </c>
      <c r="D994" s="37">
        <f t="shared" si="15"/>
        <v>33</v>
      </c>
    </row>
    <row r="995" spans="1:4">
      <c r="A995" s="23">
        <v>45190</v>
      </c>
      <c r="B995" s="24">
        <v>8</v>
      </c>
      <c r="D995" s="37">
        <f t="shared" si="15"/>
        <v>33</v>
      </c>
    </row>
    <row r="996" spans="1:4">
      <c r="A996" s="23">
        <v>45191</v>
      </c>
      <c r="B996" s="24">
        <v>8</v>
      </c>
      <c r="D996" s="37">
        <f t="shared" si="15"/>
        <v>33</v>
      </c>
    </row>
    <row r="997" spans="1:4">
      <c r="A997" s="23">
        <v>45192</v>
      </c>
      <c r="B997" s="24">
        <v>0</v>
      </c>
      <c r="D997" s="37">
        <f t="shared" si="15"/>
        <v>33</v>
      </c>
    </row>
    <row r="998" spans="1:4">
      <c r="A998" s="23">
        <v>45193</v>
      </c>
      <c r="B998" s="24">
        <v>0</v>
      </c>
      <c r="D998" s="37">
        <f t="shared" si="15"/>
        <v>33</v>
      </c>
    </row>
    <row r="999" spans="1:4">
      <c r="A999" s="23">
        <v>45194</v>
      </c>
      <c r="B999" s="24">
        <v>8</v>
      </c>
      <c r="D999" s="37">
        <f t="shared" si="15"/>
        <v>33</v>
      </c>
    </row>
    <row r="1000" spans="1:4">
      <c r="A1000" s="23">
        <v>45195</v>
      </c>
      <c r="B1000" s="24">
        <v>8</v>
      </c>
      <c r="D1000" s="37">
        <f t="shared" si="15"/>
        <v>33</v>
      </c>
    </row>
    <row r="1001" spans="1:4">
      <c r="A1001" s="23">
        <v>45196</v>
      </c>
      <c r="B1001" s="24">
        <v>8</v>
      </c>
      <c r="D1001" s="37">
        <f t="shared" si="15"/>
        <v>33</v>
      </c>
    </row>
    <row r="1002" spans="1:4">
      <c r="A1002" s="23">
        <v>45197</v>
      </c>
      <c r="B1002" s="24">
        <v>8</v>
      </c>
      <c r="D1002" s="37">
        <f t="shared" si="15"/>
        <v>33</v>
      </c>
    </row>
    <row r="1003" spans="1:4">
      <c r="A1003" s="23">
        <v>45198</v>
      </c>
      <c r="B1003" s="24">
        <v>8</v>
      </c>
      <c r="D1003" s="37">
        <f t="shared" si="15"/>
        <v>33</v>
      </c>
    </row>
    <row r="1004" spans="1:4">
      <c r="A1004" s="23">
        <v>45199</v>
      </c>
      <c r="B1004" s="24">
        <v>0</v>
      </c>
      <c r="C1004" s="24">
        <f>SUM(B975:B1004)</f>
        <v>168</v>
      </c>
      <c r="D1004" s="37">
        <f t="shared" si="15"/>
        <v>33</v>
      </c>
    </row>
    <row r="1005" spans="1:4">
      <c r="A1005" s="23">
        <v>45200</v>
      </c>
      <c r="B1005" s="24">
        <v>0</v>
      </c>
      <c r="D1005" s="37">
        <f t="shared" si="15"/>
        <v>34</v>
      </c>
    </row>
    <row r="1006" spans="1:4">
      <c r="A1006" s="23">
        <v>45201</v>
      </c>
      <c r="B1006" s="24">
        <v>8</v>
      </c>
      <c r="D1006" s="37">
        <f t="shared" si="15"/>
        <v>34</v>
      </c>
    </row>
    <row r="1007" spans="1:4">
      <c r="A1007" s="23">
        <v>45202</v>
      </c>
      <c r="B1007" s="24">
        <v>8</v>
      </c>
      <c r="D1007" s="37">
        <f t="shared" ref="D1007:D1070" si="16">MONTH(A1007)+(YEAR(A1007)-2021)*12</f>
        <v>34</v>
      </c>
    </row>
    <row r="1008" spans="1:4">
      <c r="A1008" s="23">
        <v>45203</v>
      </c>
      <c r="B1008" s="24">
        <v>8</v>
      </c>
      <c r="D1008" s="37">
        <f t="shared" si="16"/>
        <v>34</v>
      </c>
    </row>
    <row r="1009" spans="1:4">
      <c r="A1009" s="23">
        <v>45204</v>
      </c>
      <c r="B1009" s="24">
        <v>8</v>
      </c>
      <c r="D1009" s="37">
        <f t="shared" si="16"/>
        <v>34</v>
      </c>
    </row>
    <row r="1010" spans="1:4">
      <c r="A1010" s="23">
        <v>45205</v>
      </c>
      <c r="B1010" s="24">
        <v>8</v>
      </c>
      <c r="D1010" s="37">
        <f t="shared" si="16"/>
        <v>34</v>
      </c>
    </row>
    <row r="1011" spans="1:4">
      <c r="A1011" s="23">
        <v>45206</v>
      </c>
      <c r="B1011" s="24">
        <v>0</v>
      </c>
      <c r="D1011" s="37">
        <f t="shared" si="16"/>
        <v>34</v>
      </c>
    </row>
    <row r="1012" spans="1:4">
      <c r="A1012" s="23">
        <v>45207</v>
      </c>
      <c r="B1012" s="24">
        <v>0</v>
      </c>
      <c r="D1012" s="37">
        <f t="shared" si="16"/>
        <v>34</v>
      </c>
    </row>
    <row r="1013" spans="1:4">
      <c r="A1013" s="23">
        <v>45208</v>
      </c>
      <c r="B1013" s="24">
        <v>8</v>
      </c>
      <c r="D1013" s="37">
        <f t="shared" si="16"/>
        <v>34</v>
      </c>
    </row>
    <row r="1014" spans="1:4">
      <c r="A1014" s="23">
        <v>45209</v>
      </c>
      <c r="B1014" s="24">
        <v>8</v>
      </c>
      <c r="D1014" s="37">
        <f t="shared" si="16"/>
        <v>34</v>
      </c>
    </row>
    <row r="1015" spans="1:4">
      <c r="A1015" s="23">
        <v>45210</v>
      </c>
      <c r="B1015" s="24">
        <v>8</v>
      </c>
      <c r="D1015" s="37">
        <f t="shared" si="16"/>
        <v>34</v>
      </c>
    </row>
    <row r="1016" spans="1:4">
      <c r="A1016" s="23">
        <v>45211</v>
      </c>
      <c r="B1016" s="24">
        <v>8</v>
      </c>
      <c r="D1016" s="37">
        <f t="shared" si="16"/>
        <v>34</v>
      </c>
    </row>
    <row r="1017" spans="1:4">
      <c r="A1017" s="23">
        <v>45212</v>
      </c>
      <c r="B1017" s="24">
        <v>8</v>
      </c>
      <c r="D1017" s="37">
        <f t="shared" si="16"/>
        <v>34</v>
      </c>
    </row>
    <row r="1018" spans="1:4">
      <c r="A1018" s="23">
        <v>45213</v>
      </c>
      <c r="B1018" s="24">
        <v>0</v>
      </c>
      <c r="D1018" s="37">
        <f t="shared" si="16"/>
        <v>34</v>
      </c>
    </row>
    <row r="1019" spans="1:4">
      <c r="A1019" s="23">
        <v>45214</v>
      </c>
      <c r="B1019" s="24">
        <v>0</v>
      </c>
      <c r="D1019" s="37">
        <f t="shared" si="16"/>
        <v>34</v>
      </c>
    </row>
    <row r="1020" spans="1:4">
      <c r="A1020" s="23">
        <v>45215</v>
      </c>
      <c r="B1020" s="24">
        <v>8</v>
      </c>
      <c r="D1020" s="37">
        <f t="shared" si="16"/>
        <v>34</v>
      </c>
    </row>
    <row r="1021" spans="1:4">
      <c r="A1021" s="23">
        <v>45216</v>
      </c>
      <c r="B1021" s="24">
        <v>8</v>
      </c>
      <c r="D1021" s="37">
        <f t="shared" si="16"/>
        <v>34</v>
      </c>
    </row>
    <row r="1022" spans="1:4">
      <c r="A1022" s="23">
        <v>45217</v>
      </c>
      <c r="B1022" s="24">
        <v>8</v>
      </c>
      <c r="D1022" s="37">
        <f t="shared" si="16"/>
        <v>34</v>
      </c>
    </row>
    <row r="1023" spans="1:4">
      <c r="A1023" s="23">
        <v>45218</v>
      </c>
      <c r="B1023" s="24">
        <v>8</v>
      </c>
      <c r="D1023" s="37">
        <f t="shared" si="16"/>
        <v>34</v>
      </c>
    </row>
    <row r="1024" spans="1:4">
      <c r="A1024" s="23">
        <v>45219</v>
      </c>
      <c r="B1024" s="24">
        <v>8</v>
      </c>
      <c r="D1024" s="37">
        <f t="shared" si="16"/>
        <v>34</v>
      </c>
    </row>
    <row r="1025" spans="1:4">
      <c r="A1025" s="23">
        <v>45220</v>
      </c>
      <c r="B1025" s="24">
        <v>0</v>
      </c>
      <c r="D1025" s="37">
        <f t="shared" si="16"/>
        <v>34</v>
      </c>
    </row>
    <row r="1026" spans="1:4">
      <c r="A1026" s="23">
        <v>45221</v>
      </c>
      <c r="B1026" s="24">
        <v>0</v>
      </c>
      <c r="D1026" s="37">
        <f t="shared" si="16"/>
        <v>34</v>
      </c>
    </row>
    <row r="1027" spans="1:4">
      <c r="A1027" s="23">
        <v>45222</v>
      </c>
      <c r="B1027" s="24">
        <v>8</v>
      </c>
      <c r="D1027" s="37">
        <f t="shared" si="16"/>
        <v>34</v>
      </c>
    </row>
    <row r="1028" spans="1:4">
      <c r="A1028" s="23">
        <v>45223</v>
      </c>
      <c r="B1028" s="24">
        <v>8</v>
      </c>
      <c r="D1028" s="37">
        <f t="shared" si="16"/>
        <v>34</v>
      </c>
    </row>
    <row r="1029" spans="1:4">
      <c r="A1029" s="23">
        <v>45224</v>
      </c>
      <c r="B1029" s="24">
        <v>8</v>
      </c>
      <c r="D1029" s="37">
        <f t="shared" si="16"/>
        <v>34</v>
      </c>
    </row>
    <row r="1030" spans="1:4">
      <c r="A1030" s="23">
        <v>45225</v>
      </c>
      <c r="B1030" s="24">
        <v>8</v>
      </c>
      <c r="D1030" s="37">
        <f t="shared" si="16"/>
        <v>34</v>
      </c>
    </row>
    <row r="1031" spans="1:4">
      <c r="A1031" s="23">
        <v>45226</v>
      </c>
      <c r="B1031" s="24">
        <v>8</v>
      </c>
      <c r="D1031" s="37">
        <f t="shared" si="16"/>
        <v>34</v>
      </c>
    </row>
    <row r="1032" spans="1:4">
      <c r="A1032" s="23">
        <v>45227</v>
      </c>
      <c r="B1032" s="24">
        <v>0</v>
      </c>
      <c r="D1032" s="37">
        <f t="shared" si="16"/>
        <v>34</v>
      </c>
    </row>
    <row r="1033" spans="1:4">
      <c r="A1033" s="23">
        <v>45228</v>
      </c>
      <c r="B1033" s="24">
        <v>0</v>
      </c>
      <c r="D1033" s="37">
        <f t="shared" si="16"/>
        <v>34</v>
      </c>
    </row>
    <row r="1034" spans="1:4">
      <c r="A1034" s="23">
        <v>45229</v>
      </c>
      <c r="B1034" s="24">
        <v>8</v>
      </c>
      <c r="D1034" s="37">
        <f t="shared" si="16"/>
        <v>34</v>
      </c>
    </row>
    <row r="1035" spans="1:4">
      <c r="A1035" s="23">
        <v>45230</v>
      </c>
      <c r="B1035" s="24">
        <v>8</v>
      </c>
      <c r="C1035" s="24">
        <f>SUM(B1005:B1035)</f>
        <v>176</v>
      </c>
      <c r="D1035" s="37">
        <f t="shared" si="16"/>
        <v>34</v>
      </c>
    </row>
    <row r="1036" spans="1:4">
      <c r="A1036" s="23">
        <v>45231</v>
      </c>
      <c r="B1036" s="24">
        <v>8</v>
      </c>
      <c r="D1036" s="37">
        <f t="shared" si="16"/>
        <v>35</v>
      </c>
    </row>
    <row r="1037" spans="1:4">
      <c r="A1037" s="23">
        <v>45232</v>
      </c>
      <c r="B1037" s="24">
        <v>8</v>
      </c>
      <c r="D1037" s="37">
        <f t="shared" si="16"/>
        <v>35</v>
      </c>
    </row>
    <row r="1038" spans="1:4">
      <c r="A1038" s="23">
        <v>45233</v>
      </c>
      <c r="B1038" s="24">
        <v>8</v>
      </c>
      <c r="D1038" s="37">
        <f t="shared" si="16"/>
        <v>35</v>
      </c>
    </row>
    <row r="1039" spans="1:4">
      <c r="A1039" s="23">
        <v>45234</v>
      </c>
      <c r="B1039" s="24">
        <v>0</v>
      </c>
      <c r="D1039" s="37">
        <f t="shared" si="16"/>
        <v>35</v>
      </c>
    </row>
    <row r="1040" spans="1:4">
      <c r="A1040" s="23">
        <v>45235</v>
      </c>
      <c r="B1040" s="24">
        <v>0</v>
      </c>
      <c r="D1040" s="37">
        <f t="shared" si="16"/>
        <v>35</v>
      </c>
    </row>
    <row r="1041" spans="1:4">
      <c r="A1041" s="23">
        <v>45236</v>
      </c>
      <c r="B1041" s="24">
        <v>8</v>
      </c>
      <c r="D1041" s="37">
        <f t="shared" si="16"/>
        <v>35</v>
      </c>
    </row>
    <row r="1042" spans="1:4">
      <c r="A1042" s="23">
        <v>45237</v>
      </c>
      <c r="B1042" s="24">
        <v>8</v>
      </c>
      <c r="D1042" s="37">
        <f t="shared" si="16"/>
        <v>35</v>
      </c>
    </row>
    <row r="1043" spans="1:4">
      <c r="A1043" s="23">
        <v>45238</v>
      </c>
      <c r="B1043" s="24">
        <v>8</v>
      </c>
      <c r="D1043" s="37">
        <f t="shared" si="16"/>
        <v>35</v>
      </c>
    </row>
    <row r="1044" spans="1:4">
      <c r="A1044" s="23">
        <v>45239</v>
      </c>
      <c r="B1044" s="24">
        <v>8</v>
      </c>
      <c r="D1044" s="37">
        <f t="shared" si="16"/>
        <v>35</v>
      </c>
    </row>
    <row r="1045" spans="1:4">
      <c r="A1045" s="23">
        <v>45240</v>
      </c>
      <c r="B1045" s="24">
        <v>8</v>
      </c>
      <c r="D1045" s="37">
        <f t="shared" si="16"/>
        <v>35</v>
      </c>
    </row>
    <row r="1046" spans="1:4">
      <c r="A1046" s="23">
        <v>45241</v>
      </c>
      <c r="B1046" s="24">
        <v>0</v>
      </c>
      <c r="D1046" s="37">
        <f t="shared" si="16"/>
        <v>35</v>
      </c>
    </row>
    <row r="1047" spans="1:4">
      <c r="A1047" s="23">
        <v>45242</v>
      </c>
      <c r="B1047" s="24">
        <v>0</v>
      </c>
      <c r="D1047" s="37">
        <f t="shared" si="16"/>
        <v>35</v>
      </c>
    </row>
    <row r="1048" spans="1:4">
      <c r="A1048" s="23">
        <v>45243</v>
      </c>
      <c r="B1048" s="24">
        <v>8</v>
      </c>
      <c r="D1048" s="37">
        <f t="shared" si="16"/>
        <v>35</v>
      </c>
    </row>
    <row r="1049" spans="1:4">
      <c r="A1049" s="23">
        <v>45244</v>
      </c>
      <c r="B1049" s="24">
        <v>8</v>
      </c>
      <c r="D1049" s="37">
        <f t="shared" si="16"/>
        <v>35</v>
      </c>
    </row>
    <row r="1050" spans="1:4">
      <c r="A1050" s="23">
        <v>45245</v>
      </c>
      <c r="B1050" s="24">
        <v>8</v>
      </c>
      <c r="D1050" s="37">
        <f t="shared" si="16"/>
        <v>35</v>
      </c>
    </row>
    <row r="1051" spans="1:4">
      <c r="A1051" s="23">
        <v>45246</v>
      </c>
      <c r="B1051" s="24">
        <v>8</v>
      </c>
      <c r="D1051" s="37">
        <f t="shared" si="16"/>
        <v>35</v>
      </c>
    </row>
    <row r="1052" spans="1:4">
      <c r="A1052" s="23">
        <v>45247</v>
      </c>
      <c r="B1052" s="171">
        <v>7</v>
      </c>
      <c r="D1052" s="37">
        <f t="shared" si="16"/>
        <v>35</v>
      </c>
    </row>
    <row r="1053" spans="1:4">
      <c r="A1053" s="23">
        <v>45248</v>
      </c>
      <c r="B1053" s="26">
        <v>0</v>
      </c>
      <c r="D1053" s="37">
        <f t="shared" si="16"/>
        <v>35</v>
      </c>
    </row>
    <row r="1054" spans="1:4">
      <c r="A1054" s="23">
        <v>45249</v>
      </c>
      <c r="B1054" s="24">
        <v>0</v>
      </c>
      <c r="D1054" s="37">
        <f t="shared" si="16"/>
        <v>35</v>
      </c>
    </row>
    <row r="1055" spans="1:4">
      <c r="A1055" s="23">
        <v>45250</v>
      </c>
      <c r="B1055" s="26">
        <v>0</v>
      </c>
      <c r="D1055" s="37">
        <f t="shared" si="16"/>
        <v>35</v>
      </c>
    </row>
    <row r="1056" spans="1:4">
      <c r="A1056" s="23">
        <v>45251</v>
      </c>
      <c r="B1056" s="24">
        <v>8</v>
      </c>
      <c r="D1056" s="37">
        <f t="shared" si="16"/>
        <v>35</v>
      </c>
    </row>
    <row r="1057" spans="1:4">
      <c r="A1057" s="23">
        <v>45252</v>
      </c>
      <c r="B1057" s="24">
        <v>8</v>
      </c>
      <c r="D1057" s="37">
        <f t="shared" si="16"/>
        <v>35</v>
      </c>
    </row>
    <row r="1058" spans="1:4">
      <c r="A1058" s="23">
        <v>45253</v>
      </c>
      <c r="B1058" s="24">
        <v>8</v>
      </c>
      <c r="D1058" s="37">
        <f t="shared" si="16"/>
        <v>35</v>
      </c>
    </row>
    <row r="1059" spans="1:4">
      <c r="A1059" s="23">
        <v>45254</v>
      </c>
      <c r="B1059" s="24">
        <v>8</v>
      </c>
      <c r="D1059" s="37">
        <f t="shared" si="16"/>
        <v>35</v>
      </c>
    </row>
    <row r="1060" spans="1:4">
      <c r="A1060" s="23">
        <v>45255</v>
      </c>
      <c r="B1060" s="24">
        <v>0</v>
      </c>
      <c r="D1060" s="37">
        <f t="shared" si="16"/>
        <v>35</v>
      </c>
    </row>
    <row r="1061" spans="1:4">
      <c r="A1061" s="23">
        <v>45256</v>
      </c>
      <c r="B1061" s="24">
        <v>0</v>
      </c>
      <c r="D1061" s="37">
        <f t="shared" si="16"/>
        <v>35</v>
      </c>
    </row>
    <row r="1062" spans="1:4">
      <c r="A1062" s="23">
        <v>45257</v>
      </c>
      <c r="B1062" s="24">
        <v>8</v>
      </c>
      <c r="D1062" s="37">
        <f t="shared" si="16"/>
        <v>35</v>
      </c>
    </row>
    <row r="1063" spans="1:4">
      <c r="A1063" s="23">
        <v>45258</v>
      </c>
      <c r="B1063" s="24">
        <v>8</v>
      </c>
      <c r="D1063" s="37">
        <f t="shared" si="16"/>
        <v>35</v>
      </c>
    </row>
    <row r="1064" spans="1:4">
      <c r="A1064" s="23">
        <v>45259</v>
      </c>
      <c r="B1064" s="24">
        <v>8</v>
      </c>
      <c r="D1064" s="37">
        <f t="shared" si="16"/>
        <v>35</v>
      </c>
    </row>
    <row r="1065" spans="1:4">
      <c r="A1065" s="23">
        <v>45260</v>
      </c>
      <c r="B1065" s="24">
        <v>8</v>
      </c>
      <c r="C1065" s="24">
        <f>SUM(B1036:B1065)</f>
        <v>167</v>
      </c>
      <c r="D1065" s="37">
        <f t="shared" si="16"/>
        <v>35</v>
      </c>
    </row>
    <row r="1066" spans="1:4">
      <c r="A1066" s="23">
        <v>45261</v>
      </c>
      <c r="B1066" s="24">
        <v>8</v>
      </c>
      <c r="D1066" s="37">
        <f t="shared" si="16"/>
        <v>36</v>
      </c>
    </row>
    <row r="1067" spans="1:4">
      <c r="A1067" s="23">
        <v>45262</v>
      </c>
      <c r="B1067" s="24">
        <v>0</v>
      </c>
      <c r="D1067" s="37">
        <f t="shared" si="16"/>
        <v>36</v>
      </c>
    </row>
    <row r="1068" spans="1:4">
      <c r="A1068" s="23">
        <v>45263</v>
      </c>
      <c r="B1068" s="24">
        <v>0</v>
      </c>
      <c r="D1068" s="37">
        <f t="shared" si="16"/>
        <v>36</v>
      </c>
    </row>
    <row r="1069" spans="1:4">
      <c r="A1069" s="23">
        <v>45264</v>
      </c>
      <c r="B1069" s="24">
        <v>8</v>
      </c>
      <c r="D1069" s="37">
        <f t="shared" si="16"/>
        <v>36</v>
      </c>
    </row>
    <row r="1070" spans="1:4">
      <c r="A1070" s="23">
        <v>45265</v>
      </c>
      <c r="B1070" s="24">
        <v>8</v>
      </c>
      <c r="D1070" s="37">
        <f t="shared" si="16"/>
        <v>36</v>
      </c>
    </row>
    <row r="1071" spans="1:4">
      <c r="A1071" s="23">
        <v>45266</v>
      </c>
      <c r="B1071" s="24">
        <v>8</v>
      </c>
      <c r="D1071" s="37">
        <f t="shared" ref="D1071:D1134" si="17">MONTH(A1071)+(YEAR(A1071)-2021)*12</f>
        <v>36</v>
      </c>
    </row>
    <row r="1072" spans="1:4">
      <c r="A1072" s="23">
        <v>45267</v>
      </c>
      <c r="B1072" s="24">
        <v>8</v>
      </c>
      <c r="D1072" s="37">
        <f t="shared" si="17"/>
        <v>36</v>
      </c>
    </row>
    <row r="1073" spans="1:4">
      <c r="A1073" s="23">
        <v>45268</v>
      </c>
      <c r="B1073" s="24">
        <v>8</v>
      </c>
      <c r="D1073" s="37">
        <f t="shared" si="17"/>
        <v>36</v>
      </c>
    </row>
    <row r="1074" spans="1:4">
      <c r="A1074" s="23">
        <v>45269</v>
      </c>
      <c r="B1074" s="24">
        <v>0</v>
      </c>
      <c r="D1074" s="37">
        <f t="shared" si="17"/>
        <v>36</v>
      </c>
    </row>
    <row r="1075" spans="1:4">
      <c r="A1075" s="23">
        <v>45270</v>
      </c>
      <c r="B1075" s="24">
        <v>0</v>
      </c>
      <c r="D1075" s="37">
        <f t="shared" si="17"/>
        <v>36</v>
      </c>
    </row>
    <row r="1076" spans="1:4">
      <c r="A1076" s="23">
        <v>45271</v>
      </c>
      <c r="B1076" s="24">
        <v>8</v>
      </c>
      <c r="D1076" s="37">
        <f t="shared" si="17"/>
        <v>36</v>
      </c>
    </row>
    <row r="1077" spans="1:4">
      <c r="A1077" s="23">
        <v>45272</v>
      </c>
      <c r="B1077" s="24">
        <v>8</v>
      </c>
      <c r="D1077" s="37">
        <f t="shared" si="17"/>
        <v>36</v>
      </c>
    </row>
    <row r="1078" spans="1:4">
      <c r="A1078" s="23">
        <v>45273</v>
      </c>
      <c r="B1078" s="24">
        <v>8</v>
      </c>
      <c r="D1078" s="37">
        <f t="shared" si="17"/>
        <v>36</v>
      </c>
    </row>
    <row r="1079" spans="1:4">
      <c r="A1079" s="23">
        <v>45274</v>
      </c>
      <c r="B1079" s="24">
        <v>8</v>
      </c>
      <c r="D1079" s="37">
        <f t="shared" si="17"/>
        <v>36</v>
      </c>
    </row>
    <row r="1080" spans="1:4">
      <c r="A1080" s="23">
        <v>45275</v>
      </c>
      <c r="B1080" s="24">
        <v>8</v>
      </c>
      <c r="D1080" s="37">
        <f t="shared" si="17"/>
        <v>36</v>
      </c>
    </row>
    <row r="1081" spans="1:4">
      <c r="A1081" s="23">
        <v>45276</v>
      </c>
      <c r="B1081" s="24">
        <v>0</v>
      </c>
      <c r="D1081" s="37">
        <f t="shared" si="17"/>
        <v>36</v>
      </c>
    </row>
    <row r="1082" spans="1:4">
      <c r="A1082" s="23">
        <v>45277</v>
      </c>
      <c r="B1082" s="24">
        <v>0</v>
      </c>
      <c r="D1082" s="37">
        <f t="shared" si="17"/>
        <v>36</v>
      </c>
    </row>
    <row r="1083" spans="1:4">
      <c r="A1083" s="23">
        <v>45278</v>
      </c>
      <c r="B1083" s="24">
        <v>8</v>
      </c>
      <c r="D1083" s="37">
        <f t="shared" si="17"/>
        <v>36</v>
      </c>
    </row>
    <row r="1084" spans="1:4">
      <c r="A1084" s="23">
        <v>45279</v>
      </c>
      <c r="B1084" s="24">
        <v>8</v>
      </c>
      <c r="D1084" s="37">
        <f t="shared" si="17"/>
        <v>36</v>
      </c>
    </row>
    <row r="1085" spans="1:4">
      <c r="A1085" s="23">
        <v>45280</v>
      </c>
      <c r="B1085" s="24">
        <v>8</v>
      </c>
      <c r="D1085" s="37">
        <f t="shared" si="17"/>
        <v>36</v>
      </c>
    </row>
    <row r="1086" spans="1:4">
      <c r="A1086" s="23">
        <v>45281</v>
      </c>
      <c r="B1086" s="24">
        <v>8</v>
      </c>
      <c r="D1086" s="37">
        <f t="shared" si="17"/>
        <v>36</v>
      </c>
    </row>
    <row r="1087" spans="1:4">
      <c r="A1087" s="23">
        <v>45282</v>
      </c>
      <c r="B1087" s="24">
        <v>8</v>
      </c>
      <c r="D1087" s="37">
        <f t="shared" si="17"/>
        <v>36</v>
      </c>
    </row>
    <row r="1088" spans="1:4">
      <c r="A1088" s="23">
        <v>45283</v>
      </c>
      <c r="B1088" s="24">
        <v>0</v>
      </c>
      <c r="D1088" s="37">
        <f t="shared" si="17"/>
        <v>36</v>
      </c>
    </row>
    <row r="1089" spans="1:4">
      <c r="A1089" s="23">
        <v>45284</v>
      </c>
      <c r="B1089" s="26">
        <v>0</v>
      </c>
      <c r="D1089" s="37">
        <f t="shared" si="17"/>
        <v>36</v>
      </c>
    </row>
    <row r="1090" spans="1:4">
      <c r="A1090" s="23">
        <v>45285</v>
      </c>
      <c r="B1090" s="26">
        <v>0</v>
      </c>
      <c r="D1090" s="37">
        <f t="shared" si="17"/>
        <v>36</v>
      </c>
    </row>
    <row r="1091" spans="1:4">
      <c r="A1091" s="23">
        <v>45286</v>
      </c>
      <c r="B1091" s="26">
        <v>0</v>
      </c>
      <c r="D1091" s="37">
        <f t="shared" si="17"/>
        <v>36</v>
      </c>
    </row>
    <row r="1092" spans="1:4">
      <c r="A1092" s="23">
        <v>45287</v>
      </c>
      <c r="B1092" s="24">
        <v>8</v>
      </c>
      <c r="D1092" s="37">
        <f t="shared" si="17"/>
        <v>36</v>
      </c>
    </row>
    <row r="1093" spans="1:4">
      <c r="A1093" s="23">
        <v>45288</v>
      </c>
      <c r="B1093" s="24">
        <v>8</v>
      </c>
      <c r="D1093" s="37">
        <f t="shared" si="17"/>
        <v>36</v>
      </c>
    </row>
    <row r="1094" spans="1:4">
      <c r="A1094" s="23">
        <v>45289</v>
      </c>
      <c r="B1094" s="24">
        <v>8</v>
      </c>
      <c r="D1094" s="37">
        <f t="shared" si="17"/>
        <v>36</v>
      </c>
    </row>
    <row r="1095" spans="1:4">
      <c r="A1095" s="23">
        <v>45290</v>
      </c>
      <c r="B1095" s="24">
        <v>0</v>
      </c>
      <c r="D1095" s="37">
        <f t="shared" si="17"/>
        <v>36</v>
      </c>
    </row>
    <row r="1096" spans="1:4">
      <c r="A1096" s="23">
        <v>45291</v>
      </c>
      <c r="B1096" s="26">
        <v>0</v>
      </c>
      <c r="C1096" s="24">
        <f>SUM(B1066:B1096)</f>
        <v>152</v>
      </c>
      <c r="D1096" s="37">
        <f t="shared" si="17"/>
        <v>36</v>
      </c>
    </row>
    <row r="1097" spans="1:4">
      <c r="A1097" s="23">
        <v>45292</v>
      </c>
      <c r="B1097" s="26">
        <v>0</v>
      </c>
      <c r="D1097" s="37">
        <f t="shared" si="17"/>
        <v>37</v>
      </c>
    </row>
    <row r="1098" spans="1:4">
      <c r="A1098" s="23">
        <v>45293</v>
      </c>
      <c r="B1098" s="24">
        <v>8</v>
      </c>
      <c r="D1098" s="37">
        <f t="shared" si="17"/>
        <v>37</v>
      </c>
    </row>
    <row r="1099" spans="1:4">
      <c r="A1099" s="23">
        <v>45294</v>
      </c>
      <c r="B1099" s="24">
        <v>8</v>
      </c>
      <c r="D1099" s="37">
        <f t="shared" si="17"/>
        <v>37</v>
      </c>
    </row>
    <row r="1100" spans="1:4">
      <c r="A1100" s="23">
        <v>45295</v>
      </c>
      <c r="B1100" s="24">
        <v>8</v>
      </c>
      <c r="D1100" s="37">
        <f t="shared" si="17"/>
        <v>37</v>
      </c>
    </row>
    <row r="1101" spans="1:4">
      <c r="A1101" s="23">
        <v>45296</v>
      </c>
      <c r="B1101" s="24">
        <v>8</v>
      </c>
      <c r="D1101" s="37">
        <f t="shared" si="17"/>
        <v>37</v>
      </c>
    </row>
    <row r="1102" spans="1:4">
      <c r="A1102" s="23">
        <v>45297</v>
      </c>
      <c r="B1102" s="24">
        <v>0</v>
      </c>
      <c r="D1102" s="37">
        <f t="shared" si="17"/>
        <v>37</v>
      </c>
    </row>
    <row r="1103" spans="1:4">
      <c r="A1103" s="23">
        <v>45298</v>
      </c>
      <c r="B1103" s="24">
        <v>0</v>
      </c>
      <c r="D1103" s="37">
        <f t="shared" si="17"/>
        <v>37</v>
      </c>
    </row>
    <row r="1104" spans="1:4">
      <c r="A1104" s="23">
        <v>45299</v>
      </c>
      <c r="B1104" s="24">
        <v>8</v>
      </c>
      <c r="D1104" s="37">
        <f t="shared" si="17"/>
        <v>37</v>
      </c>
    </row>
    <row r="1105" spans="1:4">
      <c r="A1105" s="23">
        <v>45300</v>
      </c>
      <c r="B1105" s="24">
        <v>8</v>
      </c>
      <c r="D1105" s="37">
        <f t="shared" si="17"/>
        <v>37</v>
      </c>
    </row>
    <row r="1106" spans="1:4">
      <c r="A1106" s="23">
        <v>45301</v>
      </c>
      <c r="B1106" s="24">
        <v>8</v>
      </c>
      <c r="D1106" s="37">
        <f t="shared" si="17"/>
        <v>37</v>
      </c>
    </row>
    <row r="1107" spans="1:4">
      <c r="A1107" s="23">
        <v>45302</v>
      </c>
      <c r="B1107" s="24">
        <v>8</v>
      </c>
      <c r="D1107" s="37">
        <f t="shared" si="17"/>
        <v>37</v>
      </c>
    </row>
    <row r="1108" spans="1:4">
      <c r="A1108" s="23">
        <v>45303</v>
      </c>
      <c r="B1108" s="24">
        <v>8</v>
      </c>
      <c r="D1108" s="37">
        <f t="shared" si="17"/>
        <v>37</v>
      </c>
    </row>
    <row r="1109" spans="1:4">
      <c r="A1109" s="23">
        <v>45304</v>
      </c>
      <c r="B1109" s="24">
        <v>0</v>
      </c>
      <c r="D1109" s="37">
        <f t="shared" si="17"/>
        <v>37</v>
      </c>
    </row>
    <row r="1110" spans="1:4">
      <c r="A1110" s="23">
        <v>45305</v>
      </c>
      <c r="B1110" s="24">
        <v>0</v>
      </c>
      <c r="D1110" s="37">
        <f t="shared" si="17"/>
        <v>37</v>
      </c>
    </row>
    <row r="1111" spans="1:4">
      <c r="A1111" s="23">
        <v>45306</v>
      </c>
      <c r="B1111" s="24">
        <v>8</v>
      </c>
      <c r="D1111" s="37">
        <f t="shared" si="17"/>
        <v>37</v>
      </c>
    </row>
    <row r="1112" spans="1:4">
      <c r="A1112" s="23">
        <v>45307</v>
      </c>
      <c r="B1112" s="24">
        <v>8</v>
      </c>
      <c r="D1112" s="37">
        <f t="shared" si="17"/>
        <v>37</v>
      </c>
    </row>
    <row r="1113" spans="1:4">
      <c r="A1113" s="23">
        <v>45308</v>
      </c>
      <c r="B1113" s="24">
        <v>8</v>
      </c>
      <c r="D1113" s="37">
        <f t="shared" si="17"/>
        <v>37</v>
      </c>
    </row>
    <row r="1114" spans="1:4">
      <c r="A1114" s="23">
        <v>45309</v>
      </c>
      <c r="B1114" s="24">
        <v>8</v>
      </c>
      <c r="D1114" s="37">
        <f t="shared" si="17"/>
        <v>37</v>
      </c>
    </row>
    <row r="1115" spans="1:4">
      <c r="A1115" s="23">
        <v>45310</v>
      </c>
      <c r="B1115" s="24">
        <v>8</v>
      </c>
      <c r="D1115" s="37">
        <f t="shared" si="17"/>
        <v>37</v>
      </c>
    </row>
    <row r="1116" spans="1:4">
      <c r="A1116" s="23">
        <v>45311</v>
      </c>
      <c r="B1116" s="24">
        <v>0</v>
      </c>
      <c r="D1116" s="37">
        <f t="shared" si="17"/>
        <v>37</v>
      </c>
    </row>
    <row r="1117" spans="1:4">
      <c r="A1117" s="23">
        <v>45312</v>
      </c>
      <c r="B1117" s="24">
        <v>0</v>
      </c>
      <c r="D1117" s="37">
        <f t="shared" si="17"/>
        <v>37</v>
      </c>
    </row>
    <row r="1118" spans="1:4">
      <c r="A1118" s="23">
        <v>45313</v>
      </c>
      <c r="B1118" s="24">
        <v>8</v>
      </c>
      <c r="D1118" s="37">
        <f t="shared" si="17"/>
        <v>37</v>
      </c>
    </row>
    <row r="1119" spans="1:4">
      <c r="A1119" s="23">
        <v>45314</v>
      </c>
      <c r="B1119" s="24">
        <v>8</v>
      </c>
      <c r="D1119" s="37">
        <f t="shared" si="17"/>
        <v>37</v>
      </c>
    </row>
    <row r="1120" spans="1:4">
      <c r="A1120" s="23">
        <v>45315</v>
      </c>
      <c r="B1120" s="24">
        <v>8</v>
      </c>
      <c r="D1120" s="37">
        <f t="shared" si="17"/>
        <v>37</v>
      </c>
    </row>
    <row r="1121" spans="1:4">
      <c r="A1121" s="23">
        <v>45316</v>
      </c>
      <c r="B1121" s="24">
        <v>8</v>
      </c>
      <c r="D1121" s="37">
        <f t="shared" si="17"/>
        <v>37</v>
      </c>
    </row>
    <row r="1122" spans="1:4">
      <c r="A1122" s="23">
        <v>45317</v>
      </c>
      <c r="B1122" s="24">
        <v>8</v>
      </c>
      <c r="D1122" s="37">
        <f t="shared" si="17"/>
        <v>37</v>
      </c>
    </row>
    <row r="1123" spans="1:4">
      <c r="A1123" s="23">
        <v>45318</v>
      </c>
      <c r="B1123" s="24">
        <v>0</v>
      </c>
      <c r="D1123" s="37">
        <f t="shared" si="17"/>
        <v>37</v>
      </c>
    </row>
    <row r="1124" spans="1:4">
      <c r="A1124" s="23">
        <v>45319</v>
      </c>
      <c r="B1124" s="24">
        <v>0</v>
      </c>
      <c r="D1124" s="37">
        <f t="shared" si="17"/>
        <v>37</v>
      </c>
    </row>
    <row r="1125" spans="1:4">
      <c r="A1125" s="23">
        <v>45320</v>
      </c>
      <c r="B1125" s="24">
        <v>8</v>
      </c>
      <c r="D1125" s="37">
        <f t="shared" si="17"/>
        <v>37</v>
      </c>
    </row>
    <row r="1126" spans="1:4">
      <c r="A1126" s="23">
        <v>45321</v>
      </c>
      <c r="B1126" s="24">
        <v>8</v>
      </c>
      <c r="D1126" s="37">
        <f t="shared" si="17"/>
        <v>37</v>
      </c>
    </row>
    <row r="1127" spans="1:4">
      <c r="A1127" s="23">
        <v>45322</v>
      </c>
      <c r="B1127" s="24">
        <v>8</v>
      </c>
      <c r="C1127" s="24">
        <f>SUM(B1097:B1127)</f>
        <v>176</v>
      </c>
      <c r="D1127" s="37">
        <f t="shared" si="17"/>
        <v>37</v>
      </c>
    </row>
    <row r="1128" spans="1:4">
      <c r="A1128" s="23">
        <v>45323</v>
      </c>
      <c r="B1128" s="24">
        <v>8</v>
      </c>
      <c r="D1128" s="37">
        <f t="shared" si="17"/>
        <v>38</v>
      </c>
    </row>
    <row r="1129" spans="1:4">
      <c r="A1129" s="23">
        <v>45324</v>
      </c>
      <c r="B1129" s="24">
        <v>8</v>
      </c>
      <c r="D1129" s="37">
        <f t="shared" si="17"/>
        <v>38</v>
      </c>
    </row>
    <row r="1130" spans="1:4">
      <c r="A1130" s="23">
        <v>45325</v>
      </c>
      <c r="B1130" s="24">
        <v>0</v>
      </c>
      <c r="D1130" s="37">
        <f t="shared" si="17"/>
        <v>38</v>
      </c>
    </row>
    <row r="1131" spans="1:4">
      <c r="A1131" s="23">
        <v>45326</v>
      </c>
      <c r="B1131" s="24">
        <v>0</v>
      </c>
      <c r="D1131" s="37">
        <f t="shared" si="17"/>
        <v>38</v>
      </c>
    </row>
    <row r="1132" spans="1:4">
      <c r="A1132" s="23">
        <v>45327</v>
      </c>
      <c r="B1132" s="24">
        <v>8</v>
      </c>
      <c r="D1132" s="37">
        <f t="shared" si="17"/>
        <v>38</v>
      </c>
    </row>
    <row r="1133" spans="1:4">
      <c r="A1133" s="23">
        <v>45328</v>
      </c>
      <c r="B1133" s="24">
        <v>8</v>
      </c>
      <c r="D1133" s="37">
        <f t="shared" si="17"/>
        <v>38</v>
      </c>
    </row>
    <row r="1134" spans="1:4">
      <c r="A1134" s="23">
        <v>45329</v>
      </c>
      <c r="B1134" s="24">
        <v>8</v>
      </c>
      <c r="D1134" s="37">
        <f t="shared" si="17"/>
        <v>38</v>
      </c>
    </row>
    <row r="1135" spans="1:4">
      <c r="A1135" s="23">
        <v>45330</v>
      </c>
      <c r="B1135" s="24">
        <v>8</v>
      </c>
      <c r="D1135" s="37">
        <f t="shared" ref="D1135:D1198" si="18">MONTH(A1135)+(YEAR(A1135)-2021)*12</f>
        <v>38</v>
      </c>
    </row>
    <row r="1136" spans="1:4">
      <c r="A1136" s="23">
        <v>45331</v>
      </c>
      <c r="B1136" s="24">
        <v>8</v>
      </c>
      <c r="D1136" s="37">
        <f t="shared" si="18"/>
        <v>38</v>
      </c>
    </row>
    <row r="1137" spans="1:4">
      <c r="A1137" s="23">
        <v>45332</v>
      </c>
      <c r="B1137" s="24">
        <v>0</v>
      </c>
      <c r="D1137" s="37">
        <f t="shared" si="18"/>
        <v>38</v>
      </c>
    </row>
    <row r="1138" spans="1:4">
      <c r="A1138" s="23">
        <v>45333</v>
      </c>
      <c r="B1138" s="24">
        <v>0</v>
      </c>
      <c r="D1138" s="37">
        <f t="shared" si="18"/>
        <v>38</v>
      </c>
    </row>
    <row r="1139" spans="1:4">
      <c r="A1139" s="23">
        <v>45334</v>
      </c>
      <c r="B1139" s="24">
        <v>8</v>
      </c>
      <c r="D1139" s="37">
        <f t="shared" si="18"/>
        <v>38</v>
      </c>
    </row>
    <row r="1140" spans="1:4">
      <c r="A1140" s="23">
        <v>45335</v>
      </c>
      <c r="B1140" s="24">
        <v>8</v>
      </c>
      <c r="D1140" s="37">
        <f t="shared" si="18"/>
        <v>38</v>
      </c>
    </row>
    <row r="1141" spans="1:4">
      <c r="A1141" s="23">
        <v>45336</v>
      </c>
      <c r="B1141" s="24">
        <v>8</v>
      </c>
      <c r="D1141" s="37">
        <f t="shared" si="18"/>
        <v>38</v>
      </c>
    </row>
    <row r="1142" spans="1:4">
      <c r="A1142" s="23">
        <v>45337</v>
      </c>
      <c r="B1142" s="24">
        <v>8</v>
      </c>
      <c r="D1142" s="37">
        <f t="shared" si="18"/>
        <v>38</v>
      </c>
    </row>
    <row r="1143" spans="1:4">
      <c r="A1143" s="23">
        <v>45338</v>
      </c>
      <c r="B1143" s="24">
        <v>8</v>
      </c>
      <c r="D1143" s="37">
        <f t="shared" si="18"/>
        <v>38</v>
      </c>
    </row>
    <row r="1144" spans="1:4">
      <c r="A1144" s="23">
        <v>45339</v>
      </c>
      <c r="B1144" s="24">
        <v>0</v>
      </c>
      <c r="D1144" s="37">
        <f t="shared" si="18"/>
        <v>38</v>
      </c>
    </row>
    <row r="1145" spans="1:4">
      <c r="A1145" s="23">
        <v>45340</v>
      </c>
      <c r="B1145" s="24">
        <v>0</v>
      </c>
      <c r="D1145" s="37">
        <f t="shared" si="18"/>
        <v>38</v>
      </c>
    </row>
    <row r="1146" spans="1:4">
      <c r="A1146" s="23">
        <v>45341</v>
      </c>
      <c r="B1146" s="24">
        <v>8</v>
      </c>
      <c r="D1146" s="37">
        <f t="shared" si="18"/>
        <v>38</v>
      </c>
    </row>
    <row r="1147" spans="1:4">
      <c r="A1147" s="23">
        <v>45342</v>
      </c>
      <c r="B1147" s="24">
        <v>8</v>
      </c>
      <c r="D1147" s="37">
        <f t="shared" si="18"/>
        <v>38</v>
      </c>
    </row>
    <row r="1148" spans="1:4">
      <c r="A1148" s="23">
        <v>45343</v>
      </c>
      <c r="B1148" s="24">
        <v>8</v>
      </c>
      <c r="D1148" s="37">
        <f t="shared" si="18"/>
        <v>38</v>
      </c>
    </row>
    <row r="1149" spans="1:4">
      <c r="A1149" s="23">
        <v>45344</v>
      </c>
      <c r="B1149" s="24">
        <v>8</v>
      </c>
      <c r="D1149" s="37">
        <f t="shared" si="18"/>
        <v>38</v>
      </c>
    </row>
    <row r="1150" spans="1:4">
      <c r="A1150" s="23">
        <v>45345</v>
      </c>
      <c r="B1150" s="24">
        <v>8</v>
      </c>
      <c r="D1150" s="37">
        <f t="shared" si="18"/>
        <v>38</v>
      </c>
    </row>
    <row r="1151" spans="1:4">
      <c r="A1151" s="23">
        <v>45346</v>
      </c>
      <c r="B1151" s="24">
        <v>0</v>
      </c>
      <c r="D1151" s="37">
        <f t="shared" si="18"/>
        <v>38</v>
      </c>
    </row>
    <row r="1152" spans="1:4">
      <c r="A1152" s="23">
        <v>45347</v>
      </c>
      <c r="B1152" s="24">
        <v>0</v>
      </c>
      <c r="D1152" s="37">
        <f t="shared" si="18"/>
        <v>38</v>
      </c>
    </row>
    <row r="1153" spans="1:4">
      <c r="A1153" s="23">
        <v>45348</v>
      </c>
      <c r="B1153" s="24">
        <v>8</v>
      </c>
      <c r="D1153" s="37">
        <f t="shared" si="18"/>
        <v>38</v>
      </c>
    </row>
    <row r="1154" spans="1:4">
      <c r="A1154" s="23">
        <v>45349</v>
      </c>
      <c r="B1154" s="24">
        <v>8</v>
      </c>
      <c r="D1154" s="37">
        <f t="shared" si="18"/>
        <v>38</v>
      </c>
    </row>
    <row r="1155" spans="1:4">
      <c r="A1155" s="23">
        <v>45350</v>
      </c>
      <c r="B1155" s="24">
        <v>8</v>
      </c>
      <c r="D1155" s="37">
        <f t="shared" si="18"/>
        <v>38</v>
      </c>
    </row>
    <row r="1156" spans="1:4">
      <c r="A1156" s="23">
        <v>45351</v>
      </c>
      <c r="B1156" s="24">
        <v>8</v>
      </c>
      <c r="C1156" s="24">
        <f>SUM(B1128:B1156)</f>
        <v>168</v>
      </c>
      <c r="D1156" s="37">
        <f t="shared" si="18"/>
        <v>38</v>
      </c>
    </row>
    <row r="1157" spans="1:4">
      <c r="A1157" s="23">
        <v>45352</v>
      </c>
      <c r="B1157" s="24">
        <v>8</v>
      </c>
      <c r="D1157" s="37">
        <f t="shared" si="18"/>
        <v>39</v>
      </c>
    </row>
    <row r="1158" spans="1:4">
      <c r="A1158" s="23">
        <v>45353</v>
      </c>
      <c r="B1158" s="24">
        <v>0</v>
      </c>
      <c r="D1158" s="37">
        <f t="shared" si="18"/>
        <v>39</v>
      </c>
    </row>
    <row r="1159" spans="1:4">
      <c r="A1159" s="23">
        <v>45354</v>
      </c>
      <c r="B1159" s="24">
        <v>0</v>
      </c>
      <c r="D1159" s="37">
        <f t="shared" si="18"/>
        <v>39</v>
      </c>
    </row>
    <row r="1160" spans="1:4">
      <c r="A1160" s="23">
        <v>45355</v>
      </c>
      <c r="B1160" s="24">
        <v>8</v>
      </c>
      <c r="D1160" s="37">
        <f t="shared" si="18"/>
        <v>39</v>
      </c>
    </row>
    <row r="1161" spans="1:4">
      <c r="A1161" s="23">
        <v>45356</v>
      </c>
      <c r="B1161" s="24">
        <v>8</v>
      </c>
      <c r="D1161" s="37">
        <f t="shared" si="18"/>
        <v>39</v>
      </c>
    </row>
    <row r="1162" spans="1:4">
      <c r="A1162" s="23">
        <v>45357</v>
      </c>
      <c r="B1162" s="24">
        <v>8</v>
      </c>
      <c r="D1162" s="37">
        <f t="shared" si="18"/>
        <v>39</v>
      </c>
    </row>
    <row r="1163" spans="1:4">
      <c r="A1163" s="23">
        <v>45358</v>
      </c>
      <c r="B1163" s="24">
        <v>8</v>
      </c>
      <c r="D1163" s="37">
        <f t="shared" si="18"/>
        <v>39</v>
      </c>
    </row>
    <row r="1164" spans="1:4">
      <c r="A1164" s="23">
        <v>45359</v>
      </c>
      <c r="B1164" s="24">
        <v>8</v>
      </c>
      <c r="D1164" s="37">
        <f t="shared" si="18"/>
        <v>39</v>
      </c>
    </row>
    <row r="1165" spans="1:4">
      <c r="A1165" s="23">
        <v>45360</v>
      </c>
      <c r="B1165" s="24">
        <v>0</v>
      </c>
      <c r="D1165" s="37">
        <f t="shared" si="18"/>
        <v>39</v>
      </c>
    </row>
    <row r="1166" spans="1:4">
      <c r="A1166" s="23">
        <v>45361</v>
      </c>
      <c r="B1166" s="24">
        <v>0</v>
      </c>
      <c r="D1166" s="37">
        <f t="shared" si="18"/>
        <v>39</v>
      </c>
    </row>
    <row r="1167" spans="1:4">
      <c r="A1167" s="23">
        <v>45362</v>
      </c>
      <c r="B1167" s="24">
        <v>8</v>
      </c>
      <c r="D1167" s="37">
        <f t="shared" si="18"/>
        <v>39</v>
      </c>
    </row>
    <row r="1168" spans="1:4">
      <c r="A1168" s="23">
        <v>45363</v>
      </c>
      <c r="B1168" s="24">
        <v>8</v>
      </c>
      <c r="D1168" s="37">
        <f t="shared" si="18"/>
        <v>39</v>
      </c>
    </row>
    <row r="1169" spans="1:4">
      <c r="A1169" s="23">
        <v>45364</v>
      </c>
      <c r="B1169" s="24">
        <v>8</v>
      </c>
      <c r="D1169" s="37">
        <f t="shared" si="18"/>
        <v>39</v>
      </c>
    </row>
    <row r="1170" spans="1:4">
      <c r="A1170" s="23">
        <v>45365</v>
      </c>
      <c r="B1170" s="24">
        <v>8</v>
      </c>
      <c r="D1170" s="37">
        <f t="shared" si="18"/>
        <v>39</v>
      </c>
    </row>
    <row r="1171" spans="1:4">
      <c r="A1171" s="23">
        <v>45366</v>
      </c>
      <c r="B1171" s="24">
        <v>8</v>
      </c>
      <c r="D1171" s="37">
        <f t="shared" si="18"/>
        <v>39</v>
      </c>
    </row>
    <row r="1172" spans="1:4">
      <c r="A1172" s="23">
        <v>45367</v>
      </c>
      <c r="B1172" s="24">
        <v>0</v>
      </c>
      <c r="D1172" s="37">
        <f t="shared" si="18"/>
        <v>39</v>
      </c>
    </row>
    <row r="1173" spans="1:4">
      <c r="A1173" s="23">
        <v>45368</v>
      </c>
      <c r="B1173" s="24">
        <v>0</v>
      </c>
      <c r="D1173" s="37">
        <f t="shared" si="18"/>
        <v>39</v>
      </c>
    </row>
    <row r="1174" spans="1:4">
      <c r="A1174" s="23">
        <v>45369</v>
      </c>
      <c r="B1174" s="24">
        <v>8</v>
      </c>
      <c r="D1174" s="37">
        <f t="shared" si="18"/>
        <v>39</v>
      </c>
    </row>
    <row r="1175" spans="1:4">
      <c r="A1175" s="23">
        <v>45370</v>
      </c>
      <c r="B1175" s="24">
        <v>8</v>
      </c>
      <c r="D1175" s="37">
        <f t="shared" si="18"/>
        <v>39</v>
      </c>
    </row>
    <row r="1176" spans="1:4">
      <c r="A1176" s="23">
        <v>45371</v>
      </c>
      <c r="B1176" s="24">
        <v>8</v>
      </c>
      <c r="D1176" s="37">
        <f t="shared" si="18"/>
        <v>39</v>
      </c>
    </row>
    <row r="1177" spans="1:4">
      <c r="A1177" s="23">
        <v>45372</v>
      </c>
      <c r="B1177" s="24">
        <v>8</v>
      </c>
      <c r="D1177" s="37">
        <f t="shared" si="18"/>
        <v>39</v>
      </c>
    </row>
    <row r="1178" spans="1:4">
      <c r="A1178" s="23">
        <v>45373</v>
      </c>
      <c r="B1178" s="24">
        <v>8</v>
      </c>
      <c r="D1178" s="37">
        <f t="shared" si="18"/>
        <v>39</v>
      </c>
    </row>
    <row r="1179" spans="1:4">
      <c r="A1179" s="23">
        <v>45374</v>
      </c>
      <c r="B1179" s="24">
        <v>0</v>
      </c>
      <c r="D1179" s="37">
        <f t="shared" si="18"/>
        <v>39</v>
      </c>
    </row>
    <row r="1180" spans="1:4">
      <c r="A1180" s="23">
        <v>45375</v>
      </c>
      <c r="B1180" s="24">
        <v>0</v>
      </c>
      <c r="D1180" s="37">
        <f t="shared" si="18"/>
        <v>39</v>
      </c>
    </row>
    <row r="1181" spans="1:4">
      <c r="A1181" s="23">
        <v>45376</v>
      </c>
      <c r="B1181" s="24">
        <v>8</v>
      </c>
      <c r="D1181" s="37">
        <f t="shared" si="18"/>
        <v>39</v>
      </c>
    </row>
    <row r="1182" spans="1:4">
      <c r="A1182" s="23">
        <v>45377</v>
      </c>
      <c r="B1182" s="24">
        <v>8</v>
      </c>
      <c r="D1182" s="37">
        <f t="shared" si="18"/>
        <v>39</v>
      </c>
    </row>
    <row r="1183" spans="1:4">
      <c r="A1183" s="23">
        <v>45378</v>
      </c>
      <c r="B1183" s="24">
        <v>8</v>
      </c>
      <c r="D1183" s="37">
        <f t="shared" si="18"/>
        <v>39</v>
      </c>
    </row>
    <row r="1184" spans="1:4">
      <c r="A1184" s="23">
        <v>45379</v>
      </c>
      <c r="B1184" s="27">
        <v>7</v>
      </c>
      <c r="D1184" s="37">
        <f t="shared" si="18"/>
        <v>39</v>
      </c>
    </row>
    <row r="1185" spans="1:4">
      <c r="A1185" s="23">
        <v>45380</v>
      </c>
      <c r="B1185" s="26">
        <v>0</v>
      </c>
      <c r="D1185" s="37">
        <f t="shared" si="18"/>
        <v>39</v>
      </c>
    </row>
    <row r="1186" spans="1:4">
      <c r="A1186" s="23">
        <v>45381</v>
      </c>
      <c r="B1186" s="24">
        <v>0</v>
      </c>
      <c r="D1186" s="37">
        <f t="shared" si="18"/>
        <v>39</v>
      </c>
    </row>
    <row r="1187" spans="1:4">
      <c r="A1187" s="23">
        <v>45382</v>
      </c>
      <c r="B1187" s="26">
        <v>0</v>
      </c>
      <c r="C1187" s="24">
        <f>SUM(B1157:B1187)</f>
        <v>159</v>
      </c>
      <c r="D1187" s="37">
        <f t="shared" si="18"/>
        <v>39</v>
      </c>
    </row>
    <row r="1188" spans="1:4">
      <c r="A1188" s="23">
        <v>45383</v>
      </c>
      <c r="B1188" s="26">
        <v>0</v>
      </c>
      <c r="D1188" s="37">
        <f t="shared" si="18"/>
        <v>40</v>
      </c>
    </row>
    <row r="1189" spans="1:4">
      <c r="A1189" s="23">
        <v>45384</v>
      </c>
      <c r="B1189" s="24">
        <v>8</v>
      </c>
      <c r="D1189" s="37">
        <f t="shared" si="18"/>
        <v>40</v>
      </c>
    </row>
    <row r="1190" spans="1:4">
      <c r="A1190" s="23">
        <v>45385</v>
      </c>
      <c r="B1190" s="24">
        <v>8</v>
      </c>
      <c r="D1190" s="37">
        <f t="shared" si="18"/>
        <v>40</v>
      </c>
    </row>
    <row r="1191" spans="1:4">
      <c r="A1191" s="23">
        <v>45386</v>
      </c>
      <c r="B1191" s="24">
        <v>8</v>
      </c>
      <c r="D1191" s="37">
        <f t="shared" si="18"/>
        <v>40</v>
      </c>
    </row>
    <row r="1192" spans="1:4">
      <c r="A1192" s="23">
        <v>45387</v>
      </c>
      <c r="B1192" s="24">
        <v>8</v>
      </c>
      <c r="D1192" s="37">
        <f t="shared" si="18"/>
        <v>40</v>
      </c>
    </row>
    <row r="1193" spans="1:4">
      <c r="A1193" s="23">
        <v>45388</v>
      </c>
      <c r="B1193" s="24">
        <v>0</v>
      </c>
      <c r="D1193" s="37">
        <f t="shared" si="18"/>
        <v>40</v>
      </c>
    </row>
    <row r="1194" spans="1:4">
      <c r="A1194" s="23">
        <v>45389</v>
      </c>
      <c r="B1194" s="24">
        <v>0</v>
      </c>
      <c r="D1194" s="37">
        <f t="shared" si="18"/>
        <v>40</v>
      </c>
    </row>
    <row r="1195" spans="1:4">
      <c r="A1195" s="23">
        <v>45390</v>
      </c>
      <c r="B1195" s="24">
        <v>8</v>
      </c>
      <c r="D1195" s="37">
        <f t="shared" si="18"/>
        <v>40</v>
      </c>
    </row>
    <row r="1196" spans="1:4">
      <c r="A1196" s="23">
        <v>45391</v>
      </c>
      <c r="B1196" s="24">
        <v>8</v>
      </c>
      <c r="D1196" s="37">
        <f t="shared" si="18"/>
        <v>40</v>
      </c>
    </row>
    <row r="1197" spans="1:4">
      <c r="A1197" s="23">
        <v>45392</v>
      </c>
      <c r="B1197" s="24">
        <v>8</v>
      </c>
      <c r="D1197" s="37">
        <f t="shared" si="18"/>
        <v>40</v>
      </c>
    </row>
    <row r="1198" spans="1:4">
      <c r="A1198" s="23">
        <v>45393</v>
      </c>
      <c r="B1198" s="24">
        <v>8</v>
      </c>
      <c r="D1198" s="37">
        <f t="shared" si="18"/>
        <v>40</v>
      </c>
    </row>
    <row r="1199" spans="1:4">
      <c r="A1199" s="23">
        <v>45394</v>
      </c>
      <c r="B1199" s="24">
        <v>8</v>
      </c>
      <c r="D1199" s="37">
        <f t="shared" ref="D1199:D1262" si="19">MONTH(A1199)+(YEAR(A1199)-2021)*12</f>
        <v>40</v>
      </c>
    </row>
    <row r="1200" spans="1:4">
      <c r="A1200" s="23">
        <v>45395</v>
      </c>
      <c r="B1200" s="24">
        <v>0</v>
      </c>
      <c r="D1200" s="37">
        <f t="shared" si="19"/>
        <v>40</v>
      </c>
    </row>
    <row r="1201" spans="1:4">
      <c r="A1201" s="23">
        <v>45396</v>
      </c>
      <c r="B1201" s="24">
        <v>0</v>
      </c>
      <c r="D1201" s="37">
        <f t="shared" si="19"/>
        <v>40</v>
      </c>
    </row>
    <row r="1202" spans="1:4">
      <c r="A1202" s="23">
        <v>45397</v>
      </c>
      <c r="B1202" s="24">
        <v>8</v>
      </c>
      <c r="D1202" s="37">
        <f t="shared" si="19"/>
        <v>40</v>
      </c>
    </row>
    <row r="1203" spans="1:4">
      <c r="A1203" s="23">
        <v>45398</v>
      </c>
      <c r="B1203" s="24">
        <v>8</v>
      </c>
      <c r="D1203" s="37">
        <f t="shared" si="19"/>
        <v>40</v>
      </c>
    </row>
    <row r="1204" spans="1:4">
      <c r="A1204" s="23">
        <v>45399</v>
      </c>
      <c r="B1204" s="24">
        <v>8</v>
      </c>
      <c r="D1204" s="37">
        <f t="shared" si="19"/>
        <v>40</v>
      </c>
    </row>
    <row r="1205" spans="1:4">
      <c r="A1205" s="23">
        <v>45400</v>
      </c>
      <c r="B1205" s="24">
        <v>8</v>
      </c>
      <c r="D1205" s="37">
        <f t="shared" si="19"/>
        <v>40</v>
      </c>
    </row>
    <row r="1206" spans="1:4">
      <c r="A1206" s="23">
        <v>45401</v>
      </c>
      <c r="B1206" s="24">
        <v>8</v>
      </c>
      <c r="D1206" s="37">
        <f t="shared" si="19"/>
        <v>40</v>
      </c>
    </row>
    <row r="1207" spans="1:4">
      <c r="A1207" s="23">
        <v>45402</v>
      </c>
      <c r="B1207" s="24">
        <v>0</v>
      </c>
      <c r="D1207" s="37">
        <f t="shared" si="19"/>
        <v>40</v>
      </c>
    </row>
    <row r="1208" spans="1:4">
      <c r="A1208" s="23">
        <v>45403</v>
      </c>
      <c r="B1208" s="24">
        <v>0</v>
      </c>
      <c r="D1208" s="37">
        <f t="shared" si="19"/>
        <v>40</v>
      </c>
    </row>
    <row r="1209" spans="1:4">
      <c r="A1209" s="23">
        <v>45404</v>
      </c>
      <c r="B1209" s="24">
        <v>8</v>
      </c>
      <c r="D1209" s="37">
        <f t="shared" si="19"/>
        <v>40</v>
      </c>
    </row>
    <row r="1210" spans="1:4">
      <c r="A1210" s="23">
        <v>45405</v>
      </c>
      <c r="B1210" s="24">
        <v>8</v>
      </c>
      <c r="D1210" s="37">
        <f t="shared" si="19"/>
        <v>40</v>
      </c>
    </row>
    <row r="1211" spans="1:4">
      <c r="A1211" s="23">
        <v>45406</v>
      </c>
      <c r="B1211" s="24">
        <v>8</v>
      </c>
      <c r="D1211" s="37">
        <f t="shared" si="19"/>
        <v>40</v>
      </c>
    </row>
    <row r="1212" spans="1:4">
      <c r="A1212" s="23">
        <v>45407</v>
      </c>
      <c r="B1212" s="24">
        <v>8</v>
      </c>
      <c r="D1212" s="37">
        <f t="shared" si="19"/>
        <v>40</v>
      </c>
    </row>
    <row r="1213" spans="1:4">
      <c r="A1213" s="23">
        <v>45408</v>
      </c>
      <c r="B1213" s="24">
        <v>8</v>
      </c>
      <c r="D1213" s="37">
        <f t="shared" si="19"/>
        <v>40</v>
      </c>
    </row>
    <row r="1214" spans="1:4">
      <c r="A1214" s="23">
        <v>45409</v>
      </c>
      <c r="B1214" s="24">
        <v>0</v>
      </c>
      <c r="D1214" s="37">
        <f t="shared" si="19"/>
        <v>40</v>
      </c>
    </row>
    <row r="1215" spans="1:4">
      <c r="A1215" s="23">
        <v>45410</v>
      </c>
      <c r="B1215" s="24">
        <v>0</v>
      </c>
      <c r="D1215" s="37">
        <f t="shared" si="19"/>
        <v>40</v>
      </c>
    </row>
    <row r="1216" spans="1:4">
      <c r="A1216" s="23">
        <v>45411</v>
      </c>
      <c r="B1216" s="24">
        <v>8</v>
      </c>
      <c r="D1216" s="37">
        <f t="shared" si="19"/>
        <v>40</v>
      </c>
    </row>
    <row r="1217" spans="1:4">
      <c r="A1217" s="23">
        <v>45412</v>
      </c>
      <c r="B1217" s="27">
        <v>7</v>
      </c>
      <c r="C1217" s="24">
        <f>SUM(B1188:B1217)</f>
        <v>167</v>
      </c>
      <c r="D1217" s="37">
        <f t="shared" si="19"/>
        <v>40</v>
      </c>
    </row>
    <row r="1218" spans="1:4">
      <c r="A1218" s="23">
        <v>45413</v>
      </c>
      <c r="B1218" s="26">
        <v>0</v>
      </c>
      <c r="D1218" s="37">
        <f t="shared" si="19"/>
        <v>41</v>
      </c>
    </row>
    <row r="1219" spans="1:4">
      <c r="A1219" s="23">
        <v>45414</v>
      </c>
      <c r="B1219" s="24">
        <v>8</v>
      </c>
      <c r="D1219" s="37">
        <f t="shared" si="19"/>
        <v>41</v>
      </c>
    </row>
    <row r="1220" spans="1:4">
      <c r="A1220" s="23">
        <v>45415</v>
      </c>
      <c r="B1220" s="27">
        <v>7</v>
      </c>
      <c r="D1220" s="37">
        <f t="shared" si="19"/>
        <v>41</v>
      </c>
    </row>
    <row r="1221" spans="1:4">
      <c r="A1221" s="23">
        <v>45416</v>
      </c>
      <c r="B1221" s="26">
        <v>0</v>
      </c>
      <c r="D1221" s="37">
        <f t="shared" si="19"/>
        <v>41</v>
      </c>
    </row>
    <row r="1222" spans="1:4">
      <c r="A1222" s="23">
        <v>45417</v>
      </c>
      <c r="B1222" s="24">
        <v>0</v>
      </c>
      <c r="D1222" s="37">
        <f t="shared" si="19"/>
        <v>41</v>
      </c>
    </row>
    <row r="1223" spans="1:4">
      <c r="A1223" s="23">
        <v>45418</v>
      </c>
      <c r="B1223" s="26">
        <v>0</v>
      </c>
      <c r="D1223" s="37">
        <f t="shared" si="19"/>
        <v>41</v>
      </c>
    </row>
    <row r="1224" spans="1:4">
      <c r="A1224" s="23">
        <v>45419</v>
      </c>
      <c r="B1224" s="24">
        <v>8</v>
      </c>
      <c r="D1224" s="37">
        <f t="shared" si="19"/>
        <v>41</v>
      </c>
    </row>
    <row r="1225" spans="1:4">
      <c r="A1225" s="23">
        <v>45420</v>
      </c>
      <c r="B1225" s="24">
        <v>8</v>
      </c>
      <c r="D1225" s="37">
        <f t="shared" si="19"/>
        <v>41</v>
      </c>
    </row>
    <row r="1226" spans="1:4">
      <c r="A1226" s="23">
        <v>45421</v>
      </c>
      <c r="B1226" s="24">
        <v>8</v>
      </c>
      <c r="D1226" s="37">
        <f t="shared" si="19"/>
        <v>41</v>
      </c>
    </row>
    <row r="1227" spans="1:4">
      <c r="A1227" s="23">
        <v>45422</v>
      </c>
      <c r="B1227" s="24">
        <v>8</v>
      </c>
      <c r="D1227" s="37">
        <f t="shared" si="19"/>
        <v>41</v>
      </c>
    </row>
    <row r="1228" spans="1:4">
      <c r="A1228" s="23">
        <v>45423</v>
      </c>
      <c r="B1228" s="24">
        <v>0</v>
      </c>
      <c r="D1228" s="37">
        <f t="shared" si="19"/>
        <v>41</v>
      </c>
    </row>
    <row r="1229" spans="1:4">
      <c r="A1229" s="23">
        <v>45424</v>
      </c>
      <c r="B1229" s="26">
        <v>0</v>
      </c>
      <c r="D1229" s="37">
        <f t="shared" si="19"/>
        <v>41</v>
      </c>
    </row>
    <row r="1230" spans="1:4">
      <c r="A1230" s="23">
        <v>45425</v>
      </c>
      <c r="B1230" s="24">
        <v>8</v>
      </c>
      <c r="D1230" s="37">
        <f t="shared" si="19"/>
        <v>41</v>
      </c>
    </row>
    <row r="1231" spans="1:4">
      <c r="A1231" s="23">
        <v>45426</v>
      </c>
      <c r="B1231" s="24">
        <v>8</v>
      </c>
      <c r="D1231" s="37">
        <f t="shared" si="19"/>
        <v>41</v>
      </c>
    </row>
    <row r="1232" spans="1:4">
      <c r="A1232" s="23">
        <v>45427</v>
      </c>
      <c r="B1232" s="24">
        <v>8</v>
      </c>
      <c r="D1232" s="37">
        <f t="shared" si="19"/>
        <v>41</v>
      </c>
    </row>
    <row r="1233" spans="1:4">
      <c r="A1233" s="23">
        <v>45428</v>
      </c>
      <c r="B1233" s="24">
        <v>8</v>
      </c>
      <c r="D1233" s="37">
        <f t="shared" si="19"/>
        <v>41</v>
      </c>
    </row>
    <row r="1234" spans="1:4">
      <c r="A1234" s="23">
        <v>45429</v>
      </c>
      <c r="B1234" s="24">
        <v>8</v>
      </c>
      <c r="D1234" s="37">
        <f t="shared" si="19"/>
        <v>41</v>
      </c>
    </row>
    <row r="1235" spans="1:4">
      <c r="A1235" s="23">
        <v>45430</v>
      </c>
      <c r="B1235" s="24">
        <v>0</v>
      </c>
      <c r="D1235" s="37">
        <f t="shared" si="19"/>
        <v>41</v>
      </c>
    </row>
    <row r="1236" spans="1:4">
      <c r="A1236" s="23">
        <v>45431</v>
      </c>
      <c r="B1236" s="26">
        <v>0</v>
      </c>
      <c r="D1236" s="37">
        <f t="shared" si="19"/>
        <v>41</v>
      </c>
    </row>
    <row r="1237" spans="1:4">
      <c r="A1237" s="23">
        <v>45432</v>
      </c>
      <c r="B1237" s="24">
        <v>8</v>
      </c>
      <c r="D1237" s="37">
        <f t="shared" si="19"/>
        <v>41</v>
      </c>
    </row>
    <row r="1238" spans="1:4">
      <c r="A1238" s="23">
        <v>45433</v>
      </c>
      <c r="B1238" s="24">
        <v>8</v>
      </c>
      <c r="D1238" s="37">
        <f t="shared" si="19"/>
        <v>41</v>
      </c>
    </row>
    <row r="1239" spans="1:4">
      <c r="A1239" s="23">
        <v>45434</v>
      </c>
      <c r="B1239" s="24">
        <v>8</v>
      </c>
      <c r="D1239" s="37">
        <f t="shared" si="19"/>
        <v>41</v>
      </c>
    </row>
    <row r="1240" spans="1:4">
      <c r="A1240" s="23">
        <v>45435</v>
      </c>
      <c r="B1240" s="24">
        <v>8</v>
      </c>
      <c r="D1240" s="37">
        <f t="shared" si="19"/>
        <v>41</v>
      </c>
    </row>
    <row r="1241" spans="1:4">
      <c r="A1241" s="23">
        <v>45436</v>
      </c>
      <c r="B1241" s="24">
        <v>8</v>
      </c>
      <c r="D1241" s="37">
        <f t="shared" si="19"/>
        <v>41</v>
      </c>
    </row>
    <row r="1242" spans="1:4">
      <c r="A1242" s="23">
        <v>45437</v>
      </c>
      <c r="B1242" s="24">
        <v>0</v>
      </c>
      <c r="D1242" s="37">
        <f t="shared" si="19"/>
        <v>41</v>
      </c>
    </row>
    <row r="1243" spans="1:4">
      <c r="A1243" s="23">
        <v>45438</v>
      </c>
      <c r="B1243" s="24">
        <v>0</v>
      </c>
      <c r="D1243" s="37">
        <f t="shared" si="19"/>
        <v>41</v>
      </c>
    </row>
    <row r="1244" spans="1:4">
      <c r="A1244" s="23">
        <v>45439</v>
      </c>
      <c r="B1244" s="24">
        <v>8</v>
      </c>
      <c r="D1244" s="37">
        <f t="shared" si="19"/>
        <v>41</v>
      </c>
    </row>
    <row r="1245" spans="1:4">
      <c r="A1245" s="23">
        <v>45440</v>
      </c>
      <c r="B1245" s="24">
        <v>8</v>
      </c>
      <c r="D1245" s="37">
        <f t="shared" si="19"/>
        <v>41</v>
      </c>
    </row>
    <row r="1246" spans="1:4">
      <c r="A1246" s="23">
        <v>45441</v>
      </c>
      <c r="B1246" s="24">
        <v>8</v>
      </c>
      <c r="D1246" s="37">
        <f t="shared" si="19"/>
        <v>41</v>
      </c>
    </row>
    <row r="1247" spans="1:4">
      <c r="A1247" s="23">
        <v>45442</v>
      </c>
      <c r="B1247" s="24">
        <v>8</v>
      </c>
      <c r="D1247" s="37">
        <f t="shared" si="19"/>
        <v>41</v>
      </c>
    </row>
    <row r="1248" spans="1:4">
      <c r="A1248" s="23">
        <v>45443</v>
      </c>
      <c r="B1248" s="24">
        <v>8</v>
      </c>
      <c r="C1248" s="24">
        <f>SUM(B1218:B1248)</f>
        <v>167</v>
      </c>
      <c r="D1248" s="37">
        <f t="shared" si="19"/>
        <v>41</v>
      </c>
    </row>
    <row r="1249" spans="1:4">
      <c r="A1249" s="23">
        <v>45444</v>
      </c>
      <c r="B1249" s="24">
        <v>0</v>
      </c>
      <c r="D1249" s="37">
        <f t="shared" si="19"/>
        <v>42</v>
      </c>
    </row>
    <row r="1250" spans="1:4">
      <c r="A1250" s="23">
        <v>45445</v>
      </c>
      <c r="B1250" s="24">
        <v>0</v>
      </c>
      <c r="D1250" s="37">
        <f t="shared" si="19"/>
        <v>42</v>
      </c>
    </row>
    <row r="1251" spans="1:4">
      <c r="A1251" s="23">
        <v>45446</v>
      </c>
      <c r="B1251" s="24">
        <v>8</v>
      </c>
      <c r="D1251" s="37">
        <f t="shared" si="19"/>
        <v>42</v>
      </c>
    </row>
    <row r="1252" spans="1:4">
      <c r="A1252" s="23">
        <v>45447</v>
      </c>
      <c r="B1252" s="24">
        <v>8</v>
      </c>
      <c r="D1252" s="37">
        <f t="shared" si="19"/>
        <v>42</v>
      </c>
    </row>
    <row r="1253" spans="1:4">
      <c r="A1253" s="23">
        <v>45448</v>
      </c>
      <c r="B1253" s="24">
        <v>8</v>
      </c>
      <c r="D1253" s="37">
        <f t="shared" si="19"/>
        <v>42</v>
      </c>
    </row>
    <row r="1254" spans="1:4">
      <c r="A1254" s="23">
        <v>45449</v>
      </c>
      <c r="B1254" s="24">
        <v>8</v>
      </c>
      <c r="D1254" s="37">
        <f t="shared" si="19"/>
        <v>42</v>
      </c>
    </row>
    <row r="1255" spans="1:4">
      <c r="A1255" s="23">
        <v>45450</v>
      </c>
      <c r="B1255" s="24">
        <v>8</v>
      </c>
      <c r="D1255" s="37">
        <f t="shared" si="19"/>
        <v>42</v>
      </c>
    </row>
    <row r="1256" spans="1:4">
      <c r="A1256" s="23">
        <v>45451</v>
      </c>
      <c r="B1256" s="24">
        <v>0</v>
      </c>
      <c r="D1256" s="37">
        <f t="shared" si="19"/>
        <v>42</v>
      </c>
    </row>
    <row r="1257" spans="1:4">
      <c r="A1257" s="23">
        <v>45452</v>
      </c>
      <c r="B1257" s="24">
        <v>0</v>
      </c>
      <c r="D1257" s="37">
        <f t="shared" si="19"/>
        <v>42</v>
      </c>
    </row>
    <row r="1258" spans="1:4">
      <c r="A1258" s="23">
        <v>45453</v>
      </c>
      <c r="B1258" s="24">
        <v>8</v>
      </c>
      <c r="D1258" s="37">
        <f t="shared" si="19"/>
        <v>42</v>
      </c>
    </row>
    <row r="1259" spans="1:4">
      <c r="A1259" s="23">
        <v>45454</v>
      </c>
      <c r="B1259" s="24">
        <v>8</v>
      </c>
      <c r="D1259" s="37">
        <f t="shared" si="19"/>
        <v>42</v>
      </c>
    </row>
    <row r="1260" spans="1:4">
      <c r="A1260" s="23">
        <v>45455</v>
      </c>
      <c r="B1260" s="24">
        <v>8</v>
      </c>
      <c r="D1260" s="37">
        <f t="shared" si="19"/>
        <v>42</v>
      </c>
    </row>
    <row r="1261" spans="1:4">
      <c r="A1261" s="23">
        <v>45456</v>
      </c>
      <c r="B1261" s="24">
        <v>8</v>
      </c>
      <c r="D1261" s="37">
        <f t="shared" si="19"/>
        <v>42</v>
      </c>
    </row>
    <row r="1262" spans="1:4">
      <c r="A1262" s="23">
        <v>45457</v>
      </c>
      <c r="B1262" s="24">
        <v>8</v>
      </c>
      <c r="D1262" s="37">
        <f t="shared" si="19"/>
        <v>42</v>
      </c>
    </row>
    <row r="1263" spans="1:4">
      <c r="A1263" s="23">
        <v>45458</v>
      </c>
      <c r="B1263" s="24">
        <v>0</v>
      </c>
      <c r="D1263" s="37">
        <f t="shared" ref="D1263:D1326" si="20">MONTH(A1263)+(YEAR(A1263)-2021)*12</f>
        <v>42</v>
      </c>
    </row>
    <row r="1264" spans="1:4">
      <c r="A1264" s="23">
        <v>45459</v>
      </c>
      <c r="B1264" s="24">
        <v>0</v>
      </c>
      <c r="D1264" s="37">
        <f t="shared" si="20"/>
        <v>42</v>
      </c>
    </row>
    <row r="1265" spans="1:4">
      <c r="A1265" s="23">
        <v>45460</v>
      </c>
      <c r="B1265" s="24">
        <v>8</v>
      </c>
      <c r="D1265" s="37">
        <f t="shared" si="20"/>
        <v>42</v>
      </c>
    </row>
    <row r="1266" spans="1:4">
      <c r="A1266" s="23">
        <v>45461</v>
      </c>
      <c r="B1266" s="24">
        <v>8</v>
      </c>
      <c r="D1266" s="37">
        <f t="shared" si="20"/>
        <v>42</v>
      </c>
    </row>
    <row r="1267" spans="1:4">
      <c r="A1267" s="23">
        <v>45462</v>
      </c>
      <c r="B1267" s="24">
        <v>8</v>
      </c>
      <c r="D1267" s="37">
        <f t="shared" si="20"/>
        <v>42</v>
      </c>
    </row>
    <row r="1268" spans="1:4">
      <c r="A1268" s="23">
        <v>45463</v>
      </c>
      <c r="B1268" s="24">
        <v>8</v>
      </c>
      <c r="D1268" s="37">
        <f t="shared" si="20"/>
        <v>42</v>
      </c>
    </row>
    <row r="1269" spans="1:4">
      <c r="A1269" s="23">
        <v>45464</v>
      </c>
      <c r="B1269" s="24">
        <v>8</v>
      </c>
      <c r="D1269" s="37">
        <f t="shared" si="20"/>
        <v>42</v>
      </c>
    </row>
    <row r="1270" spans="1:4">
      <c r="A1270" s="23">
        <v>45465</v>
      </c>
      <c r="B1270" s="24">
        <v>0</v>
      </c>
      <c r="D1270" s="37">
        <f t="shared" si="20"/>
        <v>42</v>
      </c>
    </row>
    <row r="1271" spans="1:4">
      <c r="A1271" s="23">
        <v>45466</v>
      </c>
      <c r="B1271" s="26">
        <v>0</v>
      </c>
      <c r="D1271" s="37">
        <f t="shared" si="20"/>
        <v>42</v>
      </c>
    </row>
    <row r="1272" spans="1:4">
      <c r="A1272" s="23">
        <v>45467</v>
      </c>
      <c r="B1272" s="26">
        <v>0</v>
      </c>
      <c r="D1272" s="37">
        <f t="shared" si="20"/>
        <v>42</v>
      </c>
    </row>
    <row r="1273" spans="1:4">
      <c r="A1273" s="23">
        <v>45468</v>
      </c>
      <c r="B1273" s="24">
        <v>8</v>
      </c>
      <c r="D1273" s="37">
        <f t="shared" si="20"/>
        <v>42</v>
      </c>
    </row>
    <row r="1274" spans="1:4">
      <c r="A1274" s="23">
        <v>45469</v>
      </c>
      <c r="B1274" s="24">
        <v>8</v>
      </c>
      <c r="D1274" s="37">
        <f t="shared" si="20"/>
        <v>42</v>
      </c>
    </row>
    <row r="1275" spans="1:4">
      <c r="A1275" s="23">
        <v>45470</v>
      </c>
      <c r="B1275" s="24">
        <v>8</v>
      </c>
      <c r="D1275" s="37">
        <f t="shared" si="20"/>
        <v>42</v>
      </c>
    </row>
    <row r="1276" spans="1:4">
      <c r="A1276" s="23">
        <v>45471</v>
      </c>
      <c r="B1276" s="24">
        <v>8</v>
      </c>
      <c r="D1276" s="37">
        <f t="shared" si="20"/>
        <v>42</v>
      </c>
    </row>
    <row r="1277" spans="1:4">
      <c r="A1277" s="23">
        <v>45472</v>
      </c>
      <c r="B1277" s="24">
        <v>0</v>
      </c>
      <c r="D1277" s="37">
        <f t="shared" si="20"/>
        <v>42</v>
      </c>
    </row>
    <row r="1278" spans="1:4">
      <c r="A1278" s="23">
        <v>45473</v>
      </c>
      <c r="B1278" s="24">
        <v>0</v>
      </c>
      <c r="C1278" s="24">
        <f>SUM(B1249:B1278)</f>
        <v>152</v>
      </c>
      <c r="D1278" s="37">
        <f t="shared" si="20"/>
        <v>42</v>
      </c>
    </row>
    <row r="1279" spans="1:4">
      <c r="A1279" s="23">
        <v>45474</v>
      </c>
      <c r="B1279" s="24">
        <v>8</v>
      </c>
      <c r="D1279" s="37">
        <f t="shared" si="20"/>
        <v>43</v>
      </c>
    </row>
    <row r="1280" spans="1:4">
      <c r="A1280" s="23">
        <v>45475</v>
      </c>
      <c r="B1280" s="24">
        <v>8</v>
      </c>
      <c r="D1280" s="37">
        <f t="shared" si="20"/>
        <v>43</v>
      </c>
    </row>
    <row r="1281" spans="1:4">
      <c r="A1281" s="23">
        <v>45476</v>
      </c>
      <c r="B1281" s="24">
        <v>8</v>
      </c>
      <c r="D1281" s="37">
        <f t="shared" si="20"/>
        <v>43</v>
      </c>
    </row>
    <row r="1282" spans="1:4">
      <c r="A1282" s="23">
        <v>45477</v>
      </c>
      <c r="B1282" s="24">
        <v>8</v>
      </c>
      <c r="D1282" s="37">
        <f t="shared" si="20"/>
        <v>43</v>
      </c>
    </row>
    <row r="1283" spans="1:4">
      <c r="A1283" s="23">
        <v>45478</v>
      </c>
      <c r="B1283" s="24">
        <v>8</v>
      </c>
      <c r="D1283" s="37">
        <f t="shared" si="20"/>
        <v>43</v>
      </c>
    </row>
    <row r="1284" spans="1:4">
      <c r="A1284" s="23">
        <v>45479</v>
      </c>
      <c r="B1284" s="24">
        <v>0</v>
      </c>
      <c r="D1284" s="37">
        <f t="shared" si="20"/>
        <v>43</v>
      </c>
    </row>
    <row r="1285" spans="1:4">
      <c r="A1285" s="23">
        <v>45480</v>
      </c>
      <c r="B1285" s="24">
        <v>0</v>
      </c>
      <c r="D1285" s="37">
        <f t="shared" si="20"/>
        <v>43</v>
      </c>
    </row>
    <row r="1286" spans="1:4">
      <c r="A1286" s="23">
        <v>45481</v>
      </c>
      <c r="B1286" s="24">
        <v>8</v>
      </c>
      <c r="D1286" s="37">
        <f t="shared" si="20"/>
        <v>43</v>
      </c>
    </row>
    <row r="1287" spans="1:4">
      <c r="A1287" s="23">
        <v>45482</v>
      </c>
      <c r="B1287" s="24">
        <v>8</v>
      </c>
      <c r="D1287" s="37">
        <f t="shared" si="20"/>
        <v>43</v>
      </c>
    </row>
    <row r="1288" spans="1:4">
      <c r="A1288" s="23">
        <v>45483</v>
      </c>
      <c r="B1288" s="24">
        <v>8</v>
      </c>
      <c r="D1288" s="37">
        <f t="shared" si="20"/>
        <v>43</v>
      </c>
    </row>
    <row r="1289" spans="1:4">
      <c r="A1289" s="23">
        <v>45484</v>
      </c>
      <c r="B1289" s="24">
        <v>8</v>
      </c>
      <c r="D1289" s="37">
        <f t="shared" si="20"/>
        <v>43</v>
      </c>
    </row>
    <row r="1290" spans="1:4">
      <c r="A1290" s="23">
        <v>45485</v>
      </c>
      <c r="B1290" s="24">
        <v>8</v>
      </c>
      <c r="D1290" s="37">
        <f t="shared" si="20"/>
        <v>43</v>
      </c>
    </row>
    <row r="1291" spans="1:4">
      <c r="A1291" s="23">
        <v>45486</v>
      </c>
      <c r="B1291" s="24">
        <v>0</v>
      </c>
      <c r="D1291" s="37">
        <f t="shared" si="20"/>
        <v>43</v>
      </c>
    </row>
    <row r="1292" spans="1:4">
      <c r="A1292" s="23">
        <v>45487</v>
      </c>
      <c r="B1292" s="24">
        <v>0</v>
      </c>
      <c r="D1292" s="37">
        <f t="shared" si="20"/>
        <v>43</v>
      </c>
    </row>
    <row r="1293" spans="1:4">
      <c r="A1293" s="23">
        <v>45488</v>
      </c>
      <c r="B1293" s="24">
        <v>8</v>
      </c>
      <c r="D1293" s="37">
        <f t="shared" si="20"/>
        <v>43</v>
      </c>
    </row>
    <row r="1294" spans="1:4">
      <c r="A1294" s="23">
        <v>45489</v>
      </c>
      <c r="B1294" s="24">
        <v>8</v>
      </c>
      <c r="D1294" s="37">
        <f t="shared" si="20"/>
        <v>43</v>
      </c>
    </row>
    <row r="1295" spans="1:4">
      <c r="A1295" s="23">
        <v>45490</v>
      </c>
      <c r="B1295" s="24">
        <v>8</v>
      </c>
      <c r="D1295" s="37">
        <f t="shared" si="20"/>
        <v>43</v>
      </c>
    </row>
    <row r="1296" spans="1:4">
      <c r="A1296" s="23">
        <v>45491</v>
      </c>
      <c r="B1296" s="24">
        <v>8</v>
      </c>
      <c r="D1296" s="37">
        <f t="shared" si="20"/>
        <v>43</v>
      </c>
    </row>
    <row r="1297" spans="1:4">
      <c r="A1297" s="23">
        <v>45492</v>
      </c>
      <c r="B1297" s="24">
        <v>8</v>
      </c>
      <c r="D1297" s="37">
        <f t="shared" si="20"/>
        <v>43</v>
      </c>
    </row>
    <row r="1298" spans="1:4">
      <c r="A1298" s="23">
        <v>45493</v>
      </c>
      <c r="B1298" s="24">
        <v>0</v>
      </c>
      <c r="D1298" s="37">
        <f t="shared" si="20"/>
        <v>43</v>
      </c>
    </row>
    <row r="1299" spans="1:4">
      <c r="A1299" s="23">
        <v>45494</v>
      </c>
      <c r="B1299" s="24">
        <v>0</v>
      </c>
      <c r="D1299" s="37">
        <f t="shared" si="20"/>
        <v>43</v>
      </c>
    </row>
    <row r="1300" spans="1:4">
      <c r="A1300" s="23">
        <v>45495</v>
      </c>
      <c r="B1300" s="24">
        <v>8</v>
      </c>
      <c r="D1300" s="37">
        <f t="shared" si="20"/>
        <v>43</v>
      </c>
    </row>
    <row r="1301" spans="1:4">
      <c r="A1301" s="23">
        <v>45496</v>
      </c>
      <c r="B1301" s="24">
        <v>8</v>
      </c>
      <c r="D1301" s="37">
        <f t="shared" si="20"/>
        <v>43</v>
      </c>
    </row>
    <row r="1302" spans="1:4">
      <c r="A1302" s="23">
        <v>45497</v>
      </c>
      <c r="B1302" s="24">
        <v>8</v>
      </c>
      <c r="D1302" s="37">
        <f t="shared" si="20"/>
        <v>43</v>
      </c>
    </row>
    <row r="1303" spans="1:4">
      <c r="A1303" s="23">
        <v>45498</v>
      </c>
      <c r="B1303" s="24">
        <v>8</v>
      </c>
      <c r="D1303" s="37">
        <f t="shared" si="20"/>
        <v>43</v>
      </c>
    </row>
    <row r="1304" spans="1:4">
      <c r="A1304" s="23">
        <v>45499</v>
      </c>
      <c r="B1304" s="24">
        <v>8</v>
      </c>
      <c r="D1304" s="37">
        <f t="shared" si="20"/>
        <v>43</v>
      </c>
    </row>
    <row r="1305" spans="1:4">
      <c r="A1305" s="23">
        <v>45500</v>
      </c>
      <c r="B1305" s="24">
        <v>0</v>
      </c>
      <c r="D1305" s="37">
        <f t="shared" si="20"/>
        <v>43</v>
      </c>
    </row>
    <row r="1306" spans="1:4">
      <c r="A1306" s="23">
        <v>45501</v>
      </c>
      <c r="B1306" s="24">
        <v>0</v>
      </c>
      <c r="D1306" s="37">
        <f t="shared" si="20"/>
        <v>43</v>
      </c>
    </row>
    <row r="1307" spans="1:4">
      <c r="A1307" s="23">
        <v>45502</v>
      </c>
      <c r="B1307" s="24">
        <v>8</v>
      </c>
      <c r="D1307" s="37">
        <f t="shared" si="20"/>
        <v>43</v>
      </c>
    </row>
    <row r="1308" spans="1:4">
      <c r="A1308" s="23">
        <v>45503</v>
      </c>
      <c r="B1308" s="24">
        <v>8</v>
      </c>
      <c r="D1308" s="37">
        <f t="shared" si="20"/>
        <v>43</v>
      </c>
    </row>
    <row r="1309" spans="1:4">
      <c r="A1309" s="23">
        <v>45504</v>
      </c>
      <c r="B1309" s="24">
        <v>8</v>
      </c>
      <c r="C1309" s="24">
        <f>SUM(B1279:B1309)</f>
        <v>184</v>
      </c>
      <c r="D1309" s="37">
        <f t="shared" si="20"/>
        <v>43</v>
      </c>
    </row>
    <row r="1310" spans="1:4">
      <c r="A1310" s="23">
        <v>45505</v>
      </c>
      <c r="B1310" s="24">
        <v>8</v>
      </c>
      <c r="D1310" s="37">
        <f t="shared" si="20"/>
        <v>44</v>
      </c>
    </row>
    <row r="1311" spans="1:4">
      <c r="A1311" s="23">
        <v>45506</v>
      </c>
      <c r="B1311" s="24">
        <v>8</v>
      </c>
      <c r="D1311" s="37">
        <f t="shared" si="20"/>
        <v>44</v>
      </c>
    </row>
    <row r="1312" spans="1:4">
      <c r="A1312" s="23">
        <v>45507</v>
      </c>
      <c r="B1312" s="24">
        <v>0</v>
      </c>
      <c r="D1312" s="37">
        <f t="shared" si="20"/>
        <v>44</v>
      </c>
    </row>
    <row r="1313" spans="1:4">
      <c r="A1313" s="23">
        <v>45508</v>
      </c>
      <c r="B1313" s="24">
        <v>0</v>
      </c>
      <c r="D1313" s="37">
        <f t="shared" si="20"/>
        <v>44</v>
      </c>
    </row>
    <row r="1314" spans="1:4">
      <c r="A1314" s="23">
        <v>45509</v>
      </c>
      <c r="B1314" s="24">
        <v>8</v>
      </c>
      <c r="D1314" s="37">
        <f t="shared" si="20"/>
        <v>44</v>
      </c>
    </row>
    <row r="1315" spans="1:4">
      <c r="A1315" s="23">
        <v>45510</v>
      </c>
      <c r="B1315" s="24">
        <v>8</v>
      </c>
      <c r="D1315" s="37">
        <f t="shared" si="20"/>
        <v>44</v>
      </c>
    </row>
    <row r="1316" spans="1:4">
      <c r="A1316" s="23">
        <v>45511</v>
      </c>
      <c r="B1316" s="24">
        <v>8</v>
      </c>
      <c r="D1316" s="37">
        <f t="shared" si="20"/>
        <v>44</v>
      </c>
    </row>
    <row r="1317" spans="1:4">
      <c r="A1317" s="23">
        <v>45512</v>
      </c>
      <c r="B1317" s="24">
        <v>8</v>
      </c>
      <c r="D1317" s="37">
        <f t="shared" si="20"/>
        <v>44</v>
      </c>
    </row>
    <row r="1318" spans="1:4">
      <c r="A1318" s="23">
        <v>45513</v>
      </c>
      <c r="B1318" s="24">
        <v>8</v>
      </c>
      <c r="D1318" s="37">
        <f t="shared" si="20"/>
        <v>44</v>
      </c>
    </row>
    <row r="1319" spans="1:4">
      <c r="A1319" s="23">
        <v>45514</v>
      </c>
      <c r="B1319" s="24">
        <v>0</v>
      </c>
      <c r="D1319" s="37">
        <f t="shared" si="20"/>
        <v>44</v>
      </c>
    </row>
    <row r="1320" spans="1:4">
      <c r="A1320" s="23">
        <v>45515</v>
      </c>
      <c r="B1320" s="24">
        <v>0</v>
      </c>
      <c r="D1320" s="37">
        <f t="shared" si="20"/>
        <v>44</v>
      </c>
    </row>
    <row r="1321" spans="1:4">
      <c r="A1321" s="23">
        <v>45516</v>
      </c>
      <c r="B1321" s="24">
        <v>8</v>
      </c>
      <c r="D1321" s="37">
        <f t="shared" si="20"/>
        <v>44</v>
      </c>
    </row>
    <row r="1322" spans="1:4">
      <c r="A1322" s="23">
        <v>45517</v>
      </c>
      <c r="B1322" s="24">
        <v>8</v>
      </c>
      <c r="D1322" s="37">
        <f t="shared" si="20"/>
        <v>44</v>
      </c>
    </row>
    <row r="1323" spans="1:4">
      <c r="A1323" s="23">
        <v>45518</v>
      </c>
      <c r="B1323" s="24">
        <v>8</v>
      </c>
      <c r="D1323" s="37">
        <f t="shared" si="20"/>
        <v>44</v>
      </c>
    </row>
    <row r="1324" spans="1:4">
      <c r="A1324" s="23">
        <v>45519</v>
      </c>
      <c r="B1324" s="24">
        <v>8</v>
      </c>
      <c r="D1324" s="37">
        <f t="shared" si="20"/>
        <v>44</v>
      </c>
    </row>
    <row r="1325" spans="1:4">
      <c r="A1325" s="23">
        <v>45520</v>
      </c>
      <c r="B1325" s="24">
        <v>8</v>
      </c>
      <c r="D1325" s="37">
        <f t="shared" si="20"/>
        <v>44</v>
      </c>
    </row>
    <row r="1326" spans="1:4">
      <c r="A1326" s="23">
        <v>45521</v>
      </c>
      <c r="B1326" s="24">
        <v>0</v>
      </c>
      <c r="D1326" s="37">
        <f t="shared" si="20"/>
        <v>44</v>
      </c>
    </row>
    <row r="1327" spans="1:4">
      <c r="A1327" s="23">
        <v>45522</v>
      </c>
      <c r="B1327" s="24">
        <v>0</v>
      </c>
      <c r="D1327" s="37">
        <f t="shared" ref="D1327:D1390" si="21">MONTH(A1327)+(YEAR(A1327)-2021)*12</f>
        <v>44</v>
      </c>
    </row>
    <row r="1328" spans="1:4">
      <c r="A1328" s="23">
        <v>45523</v>
      </c>
      <c r="B1328" s="24">
        <v>8</v>
      </c>
      <c r="D1328" s="37">
        <f t="shared" si="21"/>
        <v>44</v>
      </c>
    </row>
    <row r="1329" spans="1:4">
      <c r="A1329" s="23">
        <v>45524</v>
      </c>
      <c r="B1329" s="24">
        <v>8</v>
      </c>
      <c r="D1329" s="37">
        <f t="shared" si="21"/>
        <v>44</v>
      </c>
    </row>
    <row r="1330" spans="1:4">
      <c r="A1330" s="23">
        <v>45525</v>
      </c>
      <c r="B1330" s="24">
        <v>8</v>
      </c>
      <c r="D1330" s="37">
        <f t="shared" si="21"/>
        <v>44</v>
      </c>
    </row>
    <row r="1331" spans="1:4">
      <c r="A1331" s="23">
        <v>45526</v>
      </c>
      <c r="B1331" s="24">
        <v>8</v>
      </c>
      <c r="D1331" s="37">
        <f t="shared" si="21"/>
        <v>44</v>
      </c>
    </row>
    <row r="1332" spans="1:4">
      <c r="A1332" s="23">
        <v>45527</v>
      </c>
      <c r="B1332" s="24">
        <v>8</v>
      </c>
      <c r="D1332" s="37">
        <f t="shared" si="21"/>
        <v>44</v>
      </c>
    </row>
    <row r="1333" spans="1:4">
      <c r="A1333" s="23">
        <v>45528</v>
      </c>
      <c r="B1333" s="24">
        <v>0</v>
      </c>
      <c r="D1333" s="37">
        <f t="shared" si="21"/>
        <v>44</v>
      </c>
    </row>
    <row r="1334" spans="1:4">
      <c r="A1334" s="23">
        <v>45529</v>
      </c>
      <c r="B1334" s="24">
        <v>0</v>
      </c>
      <c r="D1334" s="37">
        <f t="shared" si="21"/>
        <v>44</v>
      </c>
    </row>
    <row r="1335" spans="1:4">
      <c r="A1335" s="23">
        <v>45530</v>
      </c>
      <c r="B1335" s="24">
        <v>8</v>
      </c>
      <c r="D1335" s="37">
        <f t="shared" si="21"/>
        <v>44</v>
      </c>
    </row>
    <row r="1336" spans="1:4">
      <c r="A1336" s="23">
        <v>45531</v>
      </c>
      <c r="B1336" s="24">
        <v>8</v>
      </c>
      <c r="D1336" s="37">
        <f t="shared" si="21"/>
        <v>44</v>
      </c>
    </row>
    <row r="1337" spans="1:4">
      <c r="A1337" s="23">
        <v>45532</v>
      </c>
      <c r="B1337" s="24">
        <v>8</v>
      </c>
      <c r="D1337" s="37">
        <f t="shared" si="21"/>
        <v>44</v>
      </c>
    </row>
    <row r="1338" spans="1:4">
      <c r="A1338" s="23">
        <v>45533</v>
      </c>
      <c r="B1338" s="24">
        <v>8</v>
      </c>
      <c r="D1338" s="37">
        <f t="shared" si="21"/>
        <v>44</v>
      </c>
    </row>
    <row r="1339" spans="1:4">
      <c r="A1339" s="23">
        <v>45534</v>
      </c>
      <c r="B1339" s="24">
        <v>8</v>
      </c>
      <c r="D1339" s="37">
        <f t="shared" si="21"/>
        <v>44</v>
      </c>
    </row>
    <row r="1340" spans="1:4">
      <c r="A1340" s="23">
        <v>45535</v>
      </c>
      <c r="B1340" s="24">
        <v>0</v>
      </c>
      <c r="C1340" s="24">
        <f>SUM(B1310:B1340)</f>
        <v>176</v>
      </c>
      <c r="D1340" s="37">
        <f t="shared" si="21"/>
        <v>44</v>
      </c>
    </row>
    <row r="1341" spans="1:4">
      <c r="A1341" s="23">
        <v>45536</v>
      </c>
      <c r="B1341" s="24">
        <v>0</v>
      </c>
      <c r="D1341" s="37">
        <f t="shared" si="21"/>
        <v>45</v>
      </c>
    </row>
    <row r="1342" spans="1:4">
      <c r="A1342" s="23">
        <v>45537</v>
      </c>
      <c r="B1342" s="24">
        <v>8</v>
      </c>
      <c r="D1342" s="37">
        <f t="shared" si="21"/>
        <v>45</v>
      </c>
    </row>
    <row r="1343" spans="1:4">
      <c r="A1343" s="23">
        <v>45538</v>
      </c>
      <c r="B1343" s="24">
        <v>8</v>
      </c>
      <c r="D1343" s="37">
        <f t="shared" si="21"/>
        <v>45</v>
      </c>
    </row>
    <row r="1344" spans="1:4">
      <c r="A1344" s="23">
        <v>45539</v>
      </c>
      <c r="B1344" s="24">
        <v>8</v>
      </c>
      <c r="D1344" s="37">
        <f t="shared" si="21"/>
        <v>45</v>
      </c>
    </row>
    <row r="1345" spans="1:4">
      <c r="A1345" s="23">
        <v>45540</v>
      </c>
      <c r="B1345" s="24">
        <v>8</v>
      </c>
      <c r="D1345" s="37">
        <f t="shared" si="21"/>
        <v>45</v>
      </c>
    </row>
    <row r="1346" spans="1:4">
      <c r="A1346" s="23">
        <v>45541</v>
      </c>
      <c r="B1346" s="24">
        <v>8</v>
      </c>
      <c r="D1346" s="37">
        <f t="shared" si="21"/>
        <v>45</v>
      </c>
    </row>
    <row r="1347" spans="1:4">
      <c r="A1347" s="23">
        <v>45542</v>
      </c>
      <c r="B1347" s="24">
        <v>0</v>
      </c>
      <c r="D1347" s="37">
        <f t="shared" si="21"/>
        <v>45</v>
      </c>
    </row>
    <row r="1348" spans="1:4">
      <c r="A1348" s="23">
        <v>45543</v>
      </c>
      <c r="B1348" s="24">
        <v>0</v>
      </c>
      <c r="D1348" s="37">
        <f t="shared" si="21"/>
        <v>45</v>
      </c>
    </row>
    <row r="1349" spans="1:4">
      <c r="A1349" s="23">
        <v>45544</v>
      </c>
      <c r="B1349" s="24">
        <v>8</v>
      </c>
      <c r="D1349" s="37">
        <f t="shared" si="21"/>
        <v>45</v>
      </c>
    </row>
    <row r="1350" spans="1:4">
      <c r="A1350" s="23">
        <v>45545</v>
      </c>
      <c r="B1350" s="24">
        <v>8</v>
      </c>
      <c r="D1350" s="37">
        <f t="shared" si="21"/>
        <v>45</v>
      </c>
    </row>
    <row r="1351" spans="1:4">
      <c r="A1351" s="23">
        <v>45546</v>
      </c>
      <c r="B1351" s="24">
        <v>8</v>
      </c>
      <c r="D1351" s="37">
        <f t="shared" si="21"/>
        <v>45</v>
      </c>
    </row>
    <row r="1352" spans="1:4">
      <c r="A1352" s="23">
        <v>45547</v>
      </c>
      <c r="B1352" s="24">
        <v>8</v>
      </c>
      <c r="D1352" s="37">
        <f t="shared" si="21"/>
        <v>45</v>
      </c>
    </row>
    <row r="1353" spans="1:4">
      <c r="A1353" s="23">
        <v>45548</v>
      </c>
      <c r="B1353" s="24">
        <v>8</v>
      </c>
      <c r="D1353" s="37">
        <f t="shared" si="21"/>
        <v>45</v>
      </c>
    </row>
    <row r="1354" spans="1:4">
      <c r="A1354" s="23">
        <v>45549</v>
      </c>
      <c r="B1354" s="24">
        <v>0</v>
      </c>
      <c r="D1354" s="37">
        <f t="shared" si="21"/>
        <v>45</v>
      </c>
    </row>
    <row r="1355" spans="1:4">
      <c r="A1355" s="23">
        <v>45550</v>
      </c>
      <c r="B1355" s="24">
        <v>0</v>
      </c>
      <c r="D1355" s="37">
        <f t="shared" si="21"/>
        <v>45</v>
      </c>
    </row>
    <row r="1356" spans="1:4">
      <c r="A1356" s="23">
        <v>45551</v>
      </c>
      <c r="B1356" s="24">
        <v>8</v>
      </c>
      <c r="D1356" s="37">
        <f t="shared" si="21"/>
        <v>45</v>
      </c>
    </row>
    <row r="1357" spans="1:4">
      <c r="A1357" s="23">
        <v>45552</v>
      </c>
      <c r="B1357" s="24">
        <v>8</v>
      </c>
      <c r="D1357" s="37">
        <f t="shared" si="21"/>
        <v>45</v>
      </c>
    </row>
    <row r="1358" spans="1:4">
      <c r="A1358" s="23">
        <v>45553</v>
      </c>
      <c r="B1358" s="24">
        <v>8</v>
      </c>
      <c r="D1358" s="37">
        <f t="shared" si="21"/>
        <v>45</v>
      </c>
    </row>
    <row r="1359" spans="1:4">
      <c r="A1359" s="23">
        <v>45554</v>
      </c>
      <c r="B1359" s="24">
        <v>8</v>
      </c>
      <c r="D1359" s="37">
        <f t="shared" si="21"/>
        <v>45</v>
      </c>
    </row>
    <row r="1360" spans="1:4">
      <c r="A1360" s="23">
        <v>45555</v>
      </c>
      <c r="B1360" s="24">
        <v>8</v>
      </c>
      <c r="D1360" s="37">
        <f t="shared" si="21"/>
        <v>45</v>
      </c>
    </row>
    <row r="1361" spans="1:4">
      <c r="A1361" s="23">
        <v>45556</v>
      </c>
      <c r="B1361" s="24">
        <v>0</v>
      </c>
      <c r="D1361" s="37">
        <f t="shared" si="21"/>
        <v>45</v>
      </c>
    </row>
    <row r="1362" spans="1:4">
      <c r="A1362" s="23">
        <v>45557</v>
      </c>
      <c r="B1362" s="24">
        <v>0</v>
      </c>
      <c r="D1362" s="37">
        <f t="shared" si="21"/>
        <v>45</v>
      </c>
    </row>
    <row r="1363" spans="1:4">
      <c r="A1363" s="23">
        <v>45558</v>
      </c>
      <c r="B1363" s="24">
        <v>8</v>
      </c>
      <c r="D1363" s="37">
        <f t="shared" si="21"/>
        <v>45</v>
      </c>
    </row>
    <row r="1364" spans="1:4">
      <c r="A1364" s="23">
        <v>45559</v>
      </c>
      <c r="B1364" s="24">
        <v>8</v>
      </c>
      <c r="D1364" s="37">
        <f t="shared" si="21"/>
        <v>45</v>
      </c>
    </row>
    <row r="1365" spans="1:4">
      <c r="A1365" s="23">
        <v>45560</v>
      </c>
      <c r="B1365" s="24">
        <v>8</v>
      </c>
      <c r="D1365" s="37">
        <f t="shared" si="21"/>
        <v>45</v>
      </c>
    </row>
    <row r="1366" spans="1:4">
      <c r="A1366" s="23">
        <v>45561</v>
      </c>
      <c r="B1366" s="24">
        <v>8</v>
      </c>
      <c r="D1366" s="37">
        <f t="shared" si="21"/>
        <v>45</v>
      </c>
    </row>
    <row r="1367" spans="1:4">
      <c r="A1367" s="23">
        <v>45562</v>
      </c>
      <c r="B1367" s="24">
        <v>8</v>
      </c>
      <c r="D1367" s="37">
        <f t="shared" si="21"/>
        <v>45</v>
      </c>
    </row>
    <row r="1368" spans="1:4">
      <c r="A1368" s="23">
        <v>45563</v>
      </c>
      <c r="B1368" s="24">
        <v>0</v>
      </c>
      <c r="D1368" s="37">
        <f t="shared" si="21"/>
        <v>45</v>
      </c>
    </row>
    <row r="1369" spans="1:4">
      <c r="A1369" s="23">
        <v>45564</v>
      </c>
      <c r="B1369" s="24">
        <v>0</v>
      </c>
      <c r="D1369" s="37">
        <f t="shared" si="21"/>
        <v>45</v>
      </c>
    </row>
    <row r="1370" spans="1:4">
      <c r="A1370" s="23">
        <v>45565</v>
      </c>
      <c r="B1370" s="24">
        <v>8</v>
      </c>
      <c r="C1370" s="24">
        <f>SUM(B1341:B1370)</f>
        <v>168</v>
      </c>
      <c r="D1370" s="37">
        <f t="shared" si="21"/>
        <v>45</v>
      </c>
    </row>
    <row r="1371" spans="1:4">
      <c r="A1371" s="23">
        <v>45566</v>
      </c>
      <c r="B1371" s="24">
        <v>8</v>
      </c>
      <c r="D1371" s="37">
        <f t="shared" si="21"/>
        <v>46</v>
      </c>
    </row>
    <row r="1372" spans="1:4">
      <c r="A1372" s="23">
        <v>45567</v>
      </c>
      <c r="B1372" s="24">
        <v>8</v>
      </c>
      <c r="D1372" s="37">
        <f t="shared" si="21"/>
        <v>46</v>
      </c>
    </row>
    <row r="1373" spans="1:4">
      <c r="A1373" s="23">
        <v>45568</v>
      </c>
      <c r="B1373" s="24">
        <v>8</v>
      </c>
      <c r="D1373" s="37">
        <f t="shared" si="21"/>
        <v>46</v>
      </c>
    </row>
    <row r="1374" spans="1:4">
      <c r="A1374" s="23">
        <v>45569</v>
      </c>
      <c r="B1374" s="24">
        <v>8</v>
      </c>
      <c r="D1374" s="37">
        <f t="shared" si="21"/>
        <v>46</v>
      </c>
    </row>
    <row r="1375" spans="1:4">
      <c r="A1375" s="23">
        <v>45570</v>
      </c>
      <c r="B1375" s="24">
        <v>0</v>
      </c>
      <c r="D1375" s="37">
        <f t="shared" si="21"/>
        <v>46</v>
      </c>
    </row>
    <row r="1376" spans="1:4">
      <c r="A1376" s="23">
        <v>45571</v>
      </c>
      <c r="B1376" s="24">
        <v>0</v>
      </c>
      <c r="D1376" s="37">
        <f t="shared" si="21"/>
        <v>46</v>
      </c>
    </row>
    <row r="1377" spans="1:4">
      <c r="A1377" s="23">
        <v>45572</v>
      </c>
      <c r="B1377" s="24">
        <v>8</v>
      </c>
      <c r="D1377" s="37">
        <f t="shared" si="21"/>
        <v>46</v>
      </c>
    </row>
    <row r="1378" spans="1:4">
      <c r="A1378" s="23">
        <v>45573</v>
      </c>
      <c r="B1378" s="24">
        <v>8</v>
      </c>
      <c r="D1378" s="37">
        <f t="shared" si="21"/>
        <v>46</v>
      </c>
    </row>
    <row r="1379" spans="1:4">
      <c r="A1379" s="23">
        <v>45574</v>
      </c>
      <c r="B1379" s="24">
        <v>8</v>
      </c>
      <c r="D1379" s="37">
        <f t="shared" si="21"/>
        <v>46</v>
      </c>
    </row>
    <row r="1380" spans="1:4">
      <c r="A1380" s="23">
        <v>45575</v>
      </c>
      <c r="B1380" s="24">
        <v>8</v>
      </c>
      <c r="D1380" s="37">
        <f t="shared" si="21"/>
        <v>46</v>
      </c>
    </row>
    <row r="1381" spans="1:4">
      <c r="A1381" s="23">
        <v>45576</v>
      </c>
      <c r="B1381" s="24">
        <v>8</v>
      </c>
      <c r="D1381" s="37">
        <f t="shared" si="21"/>
        <v>46</v>
      </c>
    </row>
    <row r="1382" spans="1:4">
      <c r="A1382" s="23">
        <v>45577</v>
      </c>
      <c r="B1382" s="24">
        <v>0</v>
      </c>
      <c r="D1382" s="37">
        <f t="shared" si="21"/>
        <v>46</v>
      </c>
    </row>
    <row r="1383" spans="1:4">
      <c r="A1383" s="23">
        <v>45578</v>
      </c>
      <c r="B1383" s="24">
        <v>0</v>
      </c>
      <c r="D1383" s="37">
        <f t="shared" si="21"/>
        <v>46</v>
      </c>
    </row>
    <row r="1384" spans="1:4">
      <c r="A1384" s="23">
        <v>45579</v>
      </c>
      <c r="B1384" s="24">
        <v>8</v>
      </c>
      <c r="D1384" s="37">
        <f t="shared" si="21"/>
        <v>46</v>
      </c>
    </row>
    <row r="1385" spans="1:4">
      <c r="A1385" s="23">
        <v>45580</v>
      </c>
      <c r="B1385" s="24">
        <v>8</v>
      </c>
      <c r="D1385" s="37">
        <f t="shared" si="21"/>
        <v>46</v>
      </c>
    </row>
    <row r="1386" spans="1:4">
      <c r="A1386" s="23">
        <v>45581</v>
      </c>
      <c r="B1386" s="24">
        <v>8</v>
      </c>
      <c r="D1386" s="37">
        <f t="shared" si="21"/>
        <v>46</v>
      </c>
    </row>
    <row r="1387" spans="1:4">
      <c r="A1387" s="23">
        <v>45582</v>
      </c>
      <c r="B1387" s="24">
        <v>8</v>
      </c>
      <c r="D1387" s="37">
        <f t="shared" si="21"/>
        <v>46</v>
      </c>
    </row>
    <row r="1388" spans="1:4">
      <c r="A1388" s="23">
        <v>45583</v>
      </c>
      <c r="B1388" s="24">
        <v>8</v>
      </c>
      <c r="D1388" s="37">
        <f t="shared" si="21"/>
        <v>46</v>
      </c>
    </row>
    <row r="1389" spans="1:4">
      <c r="A1389" s="23">
        <v>45584</v>
      </c>
      <c r="B1389" s="24">
        <v>0</v>
      </c>
      <c r="D1389" s="37">
        <f t="shared" si="21"/>
        <v>46</v>
      </c>
    </row>
    <row r="1390" spans="1:4">
      <c r="A1390" s="23">
        <v>45585</v>
      </c>
      <c r="B1390" s="24">
        <v>0</v>
      </c>
      <c r="D1390" s="37">
        <f t="shared" si="21"/>
        <v>46</v>
      </c>
    </row>
    <row r="1391" spans="1:4">
      <c r="A1391" s="23">
        <v>45586</v>
      </c>
      <c r="B1391" s="24">
        <v>8</v>
      </c>
      <c r="D1391" s="37">
        <f t="shared" ref="D1391:D1454" si="22">MONTH(A1391)+(YEAR(A1391)-2021)*12</f>
        <v>46</v>
      </c>
    </row>
    <row r="1392" spans="1:4">
      <c r="A1392" s="23">
        <v>45587</v>
      </c>
      <c r="B1392" s="24">
        <v>8</v>
      </c>
      <c r="D1392" s="37">
        <f t="shared" si="22"/>
        <v>46</v>
      </c>
    </row>
    <row r="1393" spans="1:4">
      <c r="A1393" s="23">
        <v>45588</v>
      </c>
      <c r="B1393" s="24">
        <v>8</v>
      </c>
      <c r="D1393" s="37">
        <f t="shared" si="22"/>
        <v>46</v>
      </c>
    </row>
    <row r="1394" spans="1:4">
      <c r="A1394" s="23">
        <v>45589</v>
      </c>
      <c r="B1394" s="24">
        <v>8</v>
      </c>
      <c r="D1394" s="37">
        <f t="shared" si="22"/>
        <v>46</v>
      </c>
    </row>
    <row r="1395" spans="1:4">
      <c r="A1395" s="23">
        <v>45590</v>
      </c>
      <c r="B1395" s="24">
        <v>8</v>
      </c>
      <c r="D1395" s="37">
        <f t="shared" si="22"/>
        <v>46</v>
      </c>
    </row>
    <row r="1396" spans="1:4">
      <c r="A1396" s="23">
        <v>45591</v>
      </c>
      <c r="B1396" s="24">
        <v>0</v>
      </c>
      <c r="D1396" s="37">
        <f t="shared" si="22"/>
        <v>46</v>
      </c>
    </row>
    <row r="1397" spans="1:4">
      <c r="A1397" s="23">
        <v>45592</v>
      </c>
      <c r="B1397" s="24">
        <v>0</v>
      </c>
      <c r="D1397" s="37">
        <f t="shared" si="22"/>
        <v>46</v>
      </c>
    </row>
    <row r="1398" spans="1:4">
      <c r="A1398" s="23">
        <v>45593</v>
      </c>
      <c r="B1398" s="24">
        <v>8</v>
      </c>
      <c r="D1398" s="37">
        <f t="shared" si="22"/>
        <v>46</v>
      </c>
    </row>
    <row r="1399" spans="1:4">
      <c r="A1399" s="23">
        <v>45594</v>
      </c>
      <c r="B1399" s="24">
        <v>8</v>
      </c>
      <c r="D1399" s="37">
        <f t="shared" si="22"/>
        <v>46</v>
      </c>
    </row>
    <row r="1400" spans="1:4">
      <c r="A1400" s="23">
        <v>45595</v>
      </c>
      <c r="B1400" s="24">
        <v>8</v>
      </c>
      <c r="D1400" s="37">
        <f t="shared" si="22"/>
        <v>46</v>
      </c>
    </row>
    <row r="1401" spans="1:4">
      <c r="A1401" s="23">
        <v>45596</v>
      </c>
      <c r="B1401" s="24">
        <v>8</v>
      </c>
      <c r="C1401" s="24">
        <f>SUM(B1371:B1401)</f>
        <v>184</v>
      </c>
      <c r="D1401" s="37">
        <f t="shared" si="22"/>
        <v>46</v>
      </c>
    </row>
    <row r="1402" spans="1:4">
      <c r="A1402" s="23">
        <v>45597</v>
      </c>
      <c r="B1402" s="24">
        <v>8</v>
      </c>
      <c r="D1402" s="37">
        <f t="shared" si="22"/>
        <v>47</v>
      </c>
    </row>
    <row r="1403" spans="1:4">
      <c r="A1403" s="23">
        <v>45598</v>
      </c>
      <c r="B1403" s="24">
        <v>0</v>
      </c>
      <c r="D1403" s="37">
        <f t="shared" si="22"/>
        <v>47</v>
      </c>
    </row>
    <row r="1404" spans="1:4">
      <c r="A1404" s="23">
        <v>45599</v>
      </c>
      <c r="B1404" s="24">
        <v>0</v>
      </c>
      <c r="D1404" s="37">
        <f t="shared" si="22"/>
        <v>47</v>
      </c>
    </row>
    <row r="1405" spans="1:4">
      <c r="A1405" s="23">
        <v>45600</v>
      </c>
      <c r="B1405" s="24">
        <v>8</v>
      </c>
      <c r="D1405" s="37">
        <f t="shared" si="22"/>
        <v>47</v>
      </c>
    </row>
    <row r="1406" spans="1:4">
      <c r="A1406" s="23">
        <v>45601</v>
      </c>
      <c r="B1406" s="24">
        <v>8</v>
      </c>
      <c r="D1406" s="37">
        <f t="shared" si="22"/>
        <v>47</v>
      </c>
    </row>
    <row r="1407" spans="1:4">
      <c r="A1407" s="23">
        <v>45602</v>
      </c>
      <c r="B1407" s="24">
        <v>8</v>
      </c>
      <c r="D1407" s="37">
        <f t="shared" si="22"/>
        <v>47</v>
      </c>
    </row>
    <row r="1408" spans="1:4">
      <c r="A1408" s="23">
        <v>45603</v>
      </c>
      <c r="B1408" s="24">
        <v>8</v>
      </c>
      <c r="D1408" s="37">
        <f t="shared" si="22"/>
        <v>47</v>
      </c>
    </row>
    <row r="1409" spans="1:4">
      <c r="A1409" s="23">
        <v>45604</v>
      </c>
      <c r="B1409" s="24">
        <v>8</v>
      </c>
      <c r="D1409" s="37">
        <f t="shared" si="22"/>
        <v>47</v>
      </c>
    </row>
    <row r="1410" spans="1:4">
      <c r="A1410" s="23">
        <v>45605</v>
      </c>
      <c r="B1410" s="24">
        <v>0</v>
      </c>
      <c r="D1410" s="37">
        <f t="shared" si="22"/>
        <v>47</v>
      </c>
    </row>
    <row r="1411" spans="1:4">
      <c r="A1411" s="23">
        <v>45606</v>
      </c>
      <c r="B1411" s="24">
        <v>0</v>
      </c>
      <c r="D1411" s="37">
        <f t="shared" si="22"/>
        <v>47</v>
      </c>
    </row>
    <row r="1412" spans="1:4">
      <c r="A1412" s="23">
        <v>45607</v>
      </c>
      <c r="B1412" s="24">
        <v>8</v>
      </c>
      <c r="D1412" s="37">
        <f t="shared" si="22"/>
        <v>47</v>
      </c>
    </row>
    <row r="1413" spans="1:4">
      <c r="A1413" s="23">
        <v>45608</v>
      </c>
      <c r="B1413" s="24">
        <v>8</v>
      </c>
      <c r="D1413" s="37">
        <f t="shared" si="22"/>
        <v>47</v>
      </c>
    </row>
    <row r="1414" spans="1:4">
      <c r="A1414" s="23">
        <v>45609</v>
      </c>
      <c r="B1414" s="24">
        <v>8</v>
      </c>
      <c r="D1414" s="37">
        <f t="shared" si="22"/>
        <v>47</v>
      </c>
    </row>
    <row r="1415" spans="1:4">
      <c r="A1415" s="23">
        <v>45610</v>
      </c>
      <c r="B1415" s="24">
        <v>8</v>
      </c>
      <c r="D1415" s="37">
        <f t="shared" si="22"/>
        <v>47</v>
      </c>
    </row>
    <row r="1416" spans="1:4">
      <c r="A1416" s="23">
        <v>45611</v>
      </c>
      <c r="B1416" s="24">
        <v>8</v>
      </c>
      <c r="D1416" s="37">
        <f t="shared" si="22"/>
        <v>47</v>
      </c>
    </row>
    <row r="1417" spans="1:4">
      <c r="A1417" s="23">
        <v>45612</v>
      </c>
      <c r="B1417" s="24">
        <v>0</v>
      </c>
      <c r="D1417" s="37">
        <f t="shared" si="22"/>
        <v>47</v>
      </c>
    </row>
    <row r="1418" spans="1:4">
      <c r="A1418" s="23">
        <v>45613</v>
      </c>
      <c r="B1418" s="24">
        <v>0</v>
      </c>
      <c r="D1418" s="37">
        <f t="shared" si="22"/>
        <v>47</v>
      </c>
    </row>
    <row r="1419" spans="1:4">
      <c r="A1419" s="23">
        <v>45614</v>
      </c>
      <c r="B1419" s="26">
        <v>0</v>
      </c>
      <c r="D1419" s="37">
        <f t="shared" si="22"/>
        <v>47</v>
      </c>
    </row>
    <row r="1420" spans="1:4">
      <c r="A1420" s="23">
        <v>45615</v>
      </c>
      <c r="B1420" s="24">
        <v>8</v>
      </c>
      <c r="D1420" s="37">
        <f t="shared" si="22"/>
        <v>47</v>
      </c>
    </row>
    <row r="1421" spans="1:4">
      <c r="A1421" s="23">
        <v>45616</v>
      </c>
      <c r="B1421" s="24">
        <v>8</v>
      </c>
      <c r="D1421" s="37">
        <f t="shared" si="22"/>
        <v>47</v>
      </c>
    </row>
    <row r="1422" spans="1:4">
      <c r="A1422" s="23">
        <v>45617</v>
      </c>
      <c r="B1422" s="24">
        <v>8</v>
      </c>
      <c r="D1422" s="37">
        <f t="shared" si="22"/>
        <v>47</v>
      </c>
    </row>
    <row r="1423" spans="1:4">
      <c r="A1423" s="23">
        <v>45618</v>
      </c>
      <c r="B1423" s="24">
        <v>8</v>
      </c>
      <c r="D1423" s="37">
        <f t="shared" si="22"/>
        <v>47</v>
      </c>
    </row>
    <row r="1424" spans="1:4">
      <c r="A1424" s="23">
        <v>45619</v>
      </c>
      <c r="B1424" s="24">
        <v>0</v>
      </c>
      <c r="D1424" s="37">
        <f t="shared" si="22"/>
        <v>47</v>
      </c>
    </row>
    <row r="1425" spans="1:4">
      <c r="A1425" s="23">
        <v>45620</v>
      </c>
      <c r="B1425" s="24">
        <v>0</v>
      </c>
      <c r="D1425" s="37">
        <f t="shared" si="22"/>
        <v>47</v>
      </c>
    </row>
    <row r="1426" spans="1:4">
      <c r="A1426" s="23">
        <v>45621</v>
      </c>
      <c r="B1426" s="24">
        <v>8</v>
      </c>
      <c r="D1426" s="37">
        <f t="shared" si="22"/>
        <v>47</v>
      </c>
    </row>
    <row r="1427" spans="1:4">
      <c r="A1427" s="23">
        <v>45622</v>
      </c>
      <c r="B1427" s="24">
        <v>8</v>
      </c>
      <c r="D1427" s="37">
        <f t="shared" si="22"/>
        <v>47</v>
      </c>
    </row>
    <row r="1428" spans="1:4">
      <c r="A1428" s="23">
        <v>45623</v>
      </c>
      <c r="B1428" s="24">
        <v>8</v>
      </c>
      <c r="D1428" s="37">
        <f t="shared" si="22"/>
        <v>47</v>
      </c>
    </row>
    <row r="1429" spans="1:4">
      <c r="A1429" s="23">
        <v>45624</v>
      </c>
      <c r="B1429" s="24">
        <v>8</v>
      </c>
      <c r="D1429" s="37">
        <f t="shared" si="22"/>
        <v>47</v>
      </c>
    </row>
    <row r="1430" spans="1:4">
      <c r="A1430" s="23">
        <v>45625</v>
      </c>
      <c r="B1430" s="24">
        <v>8</v>
      </c>
      <c r="D1430" s="37">
        <f t="shared" si="22"/>
        <v>47</v>
      </c>
    </row>
    <row r="1431" spans="1:4">
      <c r="A1431" s="23">
        <v>45626</v>
      </c>
      <c r="B1431" s="24">
        <v>0</v>
      </c>
      <c r="C1431" s="24">
        <f>SUM(B1402:B1431)</f>
        <v>160</v>
      </c>
      <c r="D1431" s="37">
        <f t="shared" si="22"/>
        <v>47</v>
      </c>
    </row>
    <row r="1432" spans="1:4">
      <c r="A1432" s="23">
        <v>45627</v>
      </c>
      <c r="B1432" s="24">
        <v>0</v>
      </c>
      <c r="D1432" s="37">
        <f t="shared" si="22"/>
        <v>48</v>
      </c>
    </row>
    <row r="1433" spans="1:4">
      <c r="A1433" s="23">
        <v>45628</v>
      </c>
      <c r="B1433" s="24">
        <v>8</v>
      </c>
      <c r="D1433" s="37">
        <f t="shared" si="22"/>
        <v>48</v>
      </c>
    </row>
    <row r="1434" spans="1:4">
      <c r="A1434" s="23">
        <v>45629</v>
      </c>
      <c r="B1434" s="24">
        <v>8</v>
      </c>
      <c r="D1434" s="37">
        <f t="shared" si="22"/>
        <v>48</v>
      </c>
    </row>
    <row r="1435" spans="1:4">
      <c r="A1435" s="23">
        <v>45630</v>
      </c>
      <c r="B1435" s="24">
        <v>8</v>
      </c>
      <c r="D1435" s="37">
        <f t="shared" si="22"/>
        <v>48</v>
      </c>
    </row>
    <row r="1436" spans="1:4">
      <c r="A1436" s="23">
        <v>45631</v>
      </c>
      <c r="B1436" s="24">
        <v>8</v>
      </c>
      <c r="D1436" s="37">
        <f t="shared" si="22"/>
        <v>48</v>
      </c>
    </row>
    <row r="1437" spans="1:4">
      <c r="A1437" s="23">
        <v>45632</v>
      </c>
      <c r="B1437" s="24">
        <v>8</v>
      </c>
      <c r="D1437" s="37">
        <f t="shared" si="22"/>
        <v>48</v>
      </c>
    </row>
    <row r="1438" spans="1:4">
      <c r="A1438" s="23">
        <v>45633</v>
      </c>
      <c r="B1438" s="24">
        <v>0</v>
      </c>
      <c r="D1438" s="37">
        <f t="shared" si="22"/>
        <v>48</v>
      </c>
    </row>
    <row r="1439" spans="1:4">
      <c r="A1439" s="23">
        <v>45634</v>
      </c>
      <c r="B1439" s="24">
        <v>0</v>
      </c>
      <c r="D1439" s="37">
        <f t="shared" si="22"/>
        <v>48</v>
      </c>
    </row>
    <row r="1440" spans="1:4">
      <c r="A1440" s="23">
        <v>45635</v>
      </c>
      <c r="B1440" s="24">
        <v>8</v>
      </c>
      <c r="D1440" s="37">
        <f t="shared" si="22"/>
        <v>48</v>
      </c>
    </row>
    <row r="1441" spans="1:4">
      <c r="A1441" s="23">
        <v>45636</v>
      </c>
      <c r="B1441" s="24">
        <v>8</v>
      </c>
      <c r="D1441" s="37">
        <f t="shared" si="22"/>
        <v>48</v>
      </c>
    </row>
    <row r="1442" spans="1:4">
      <c r="A1442" s="23">
        <v>45637</v>
      </c>
      <c r="B1442" s="24">
        <v>8</v>
      </c>
      <c r="D1442" s="37">
        <f t="shared" si="22"/>
        <v>48</v>
      </c>
    </row>
    <row r="1443" spans="1:4">
      <c r="A1443" s="23">
        <v>45638</v>
      </c>
      <c r="B1443" s="24">
        <v>8</v>
      </c>
      <c r="D1443" s="37">
        <f t="shared" si="22"/>
        <v>48</v>
      </c>
    </row>
    <row r="1444" spans="1:4">
      <c r="A1444" s="23">
        <v>45639</v>
      </c>
      <c r="B1444" s="24">
        <v>8</v>
      </c>
      <c r="D1444" s="37">
        <f t="shared" si="22"/>
        <v>48</v>
      </c>
    </row>
    <row r="1445" spans="1:4">
      <c r="A1445" s="23">
        <v>45640</v>
      </c>
      <c r="B1445" s="28">
        <v>7</v>
      </c>
      <c r="D1445" s="37">
        <f t="shared" si="22"/>
        <v>48</v>
      </c>
    </row>
    <row r="1446" spans="1:4">
      <c r="A1446" s="23">
        <v>45641</v>
      </c>
      <c r="B1446" s="24">
        <v>0</v>
      </c>
      <c r="D1446" s="37">
        <f t="shared" si="22"/>
        <v>48</v>
      </c>
    </row>
    <row r="1447" spans="1:4">
      <c r="A1447" s="23">
        <v>45642</v>
      </c>
      <c r="B1447" s="24">
        <v>8</v>
      </c>
      <c r="D1447" s="37">
        <f t="shared" si="22"/>
        <v>48</v>
      </c>
    </row>
    <row r="1448" spans="1:4">
      <c r="A1448" s="23">
        <v>45643</v>
      </c>
      <c r="B1448" s="24">
        <v>8</v>
      </c>
      <c r="D1448" s="37">
        <f t="shared" si="22"/>
        <v>48</v>
      </c>
    </row>
    <row r="1449" spans="1:4">
      <c r="A1449" s="23">
        <v>45644</v>
      </c>
      <c r="B1449" s="24">
        <v>8</v>
      </c>
      <c r="D1449" s="37">
        <f t="shared" si="22"/>
        <v>48</v>
      </c>
    </row>
    <row r="1450" spans="1:4">
      <c r="A1450" s="23">
        <v>45645</v>
      </c>
      <c r="B1450" s="24">
        <v>8</v>
      </c>
      <c r="D1450" s="37">
        <f t="shared" si="22"/>
        <v>48</v>
      </c>
    </row>
    <row r="1451" spans="1:4">
      <c r="A1451" s="23">
        <v>45646</v>
      </c>
      <c r="B1451" s="24">
        <v>8</v>
      </c>
      <c r="D1451" s="37">
        <f t="shared" si="22"/>
        <v>48</v>
      </c>
    </row>
    <row r="1452" spans="1:4">
      <c r="A1452" s="23">
        <v>45647</v>
      </c>
      <c r="B1452" s="24">
        <v>0</v>
      </c>
      <c r="D1452" s="37">
        <f t="shared" si="22"/>
        <v>48</v>
      </c>
    </row>
    <row r="1453" spans="1:4">
      <c r="A1453" s="23">
        <v>45648</v>
      </c>
      <c r="B1453" s="24">
        <v>0</v>
      </c>
      <c r="D1453" s="37">
        <f t="shared" si="22"/>
        <v>48</v>
      </c>
    </row>
    <row r="1454" spans="1:4">
      <c r="A1454" s="23">
        <v>45649</v>
      </c>
      <c r="B1454" s="28">
        <v>0</v>
      </c>
      <c r="D1454" s="37">
        <f t="shared" si="22"/>
        <v>48</v>
      </c>
    </row>
    <row r="1455" spans="1:4">
      <c r="A1455" s="23">
        <v>45650</v>
      </c>
      <c r="B1455" s="26">
        <v>0</v>
      </c>
      <c r="D1455" s="37">
        <f t="shared" ref="D1455:D1462" si="23">MONTH(A1455)+(YEAR(A1455)-2021)*12</f>
        <v>48</v>
      </c>
    </row>
    <row r="1456" spans="1:4">
      <c r="A1456" s="23">
        <v>45651</v>
      </c>
      <c r="B1456" s="26">
        <v>0</v>
      </c>
      <c r="D1456" s="37">
        <f t="shared" si="23"/>
        <v>48</v>
      </c>
    </row>
    <row r="1457" spans="1:4">
      <c r="A1457" s="23">
        <v>45652</v>
      </c>
      <c r="B1457" s="26">
        <v>0</v>
      </c>
      <c r="D1457" s="37">
        <f t="shared" si="23"/>
        <v>48</v>
      </c>
    </row>
    <row r="1458" spans="1:4">
      <c r="A1458" s="23">
        <v>45653</v>
      </c>
      <c r="B1458" s="24">
        <v>8</v>
      </c>
      <c r="D1458" s="37">
        <f t="shared" si="23"/>
        <v>48</v>
      </c>
    </row>
    <row r="1459" spans="1:4">
      <c r="A1459" s="23">
        <v>45654</v>
      </c>
      <c r="B1459" s="28">
        <v>7</v>
      </c>
      <c r="D1459" s="37">
        <f t="shared" si="23"/>
        <v>48</v>
      </c>
    </row>
    <row r="1460" spans="1:4">
      <c r="A1460" s="23">
        <v>45655</v>
      </c>
      <c r="B1460" s="24">
        <v>0</v>
      </c>
      <c r="D1460" s="37">
        <f t="shared" si="23"/>
        <v>48</v>
      </c>
    </row>
    <row r="1461" spans="1:4">
      <c r="A1461" s="23">
        <v>45656</v>
      </c>
      <c r="B1461" s="28">
        <v>0</v>
      </c>
      <c r="D1461" s="37">
        <f t="shared" si="23"/>
        <v>48</v>
      </c>
    </row>
    <row r="1462" spans="1:4">
      <c r="A1462" s="23">
        <v>45657</v>
      </c>
      <c r="B1462" s="26">
        <v>0</v>
      </c>
      <c r="C1462" s="24">
        <f>SUM(B1432:B1462)</f>
        <v>142</v>
      </c>
      <c r="D1462" s="37">
        <f t="shared" si="23"/>
        <v>48</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workbookViewId="0">
      <selection activeCell="B4" sqref="B4"/>
    </sheetView>
  </sheetViews>
  <sheetFormatPr defaultColWidth="9.28515625" defaultRowHeight="12.75"/>
  <cols>
    <col min="1" max="1" width="2" style="37" bestFit="1" customWidth="1"/>
    <col min="2" max="4" width="10.28515625" style="37" bestFit="1" customWidth="1"/>
    <col min="5" max="16384" width="9.28515625" style="37"/>
  </cols>
  <sheetData>
    <row r="1" spans="1:6" ht="15.75">
      <c r="A1" s="37">
        <v>1</v>
      </c>
      <c r="B1" s="39">
        <f>DATE(Pieteikums!$E$12,1,1)</f>
        <v>1</v>
      </c>
      <c r="C1" s="39">
        <f>DATE(Pieteikums!$E$12,2,1)</f>
        <v>32</v>
      </c>
      <c r="D1" s="39">
        <f>DATE(Pieteikums!$E$12,3,1)</f>
        <v>61</v>
      </c>
      <c r="F1" s="111" t="s">
        <v>88</v>
      </c>
    </row>
    <row r="2" spans="1:6">
      <c r="A2" s="37">
        <v>2</v>
      </c>
      <c r="B2" s="39">
        <f>DATE(Pieteikums!$E$12,4,1)</f>
        <v>92</v>
      </c>
      <c r="C2" s="39">
        <f>DATE(Pieteikums!$E$12,5,1)</f>
        <v>122</v>
      </c>
      <c r="D2" s="39">
        <f>DATE(Pieteikums!$E$12,6,1)</f>
        <v>153</v>
      </c>
      <c r="F2" s="110" t="s">
        <v>89</v>
      </c>
    </row>
    <row r="3" spans="1:6">
      <c r="A3" s="37">
        <v>3</v>
      </c>
      <c r="B3" s="39">
        <f>DATE(Pieteikums!$E$12,7,1)</f>
        <v>183</v>
      </c>
      <c r="C3" s="39">
        <f>DATE(Pieteikums!$E$12,8,1)</f>
        <v>214</v>
      </c>
      <c r="D3" s="39">
        <f>DATE(Pieteikums!$E$12,9,1)</f>
        <v>245</v>
      </c>
    </row>
    <row r="4" spans="1:6">
      <c r="A4" s="37">
        <v>4</v>
      </c>
      <c r="B4" s="39">
        <f>DATE(Pieteikums!$E$12,10,1)</f>
        <v>275</v>
      </c>
      <c r="C4" s="39">
        <f>DATE(Pieteikums!$E$12,11,1)</f>
        <v>306</v>
      </c>
      <c r="D4" s="39">
        <f>DATE(Pieteikums!$E$12,12,1)</f>
        <v>336</v>
      </c>
    </row>
    <row r="11" spans="1:6" ht="15">
      <c r="B11" s="80" t="s">
        <v>90</v>
      </c>
      <c r="C11" s="82" t="s">
        <v>91</v>
      </c>
    </row>
    <row r="12" spans="1:6" ht="15">
      <c r="B12" s="80" t="s">
        <v>92</v>
      </c>
      <c r="C12" s="81" t="s">
        <v>93</v>
      </c>
    </row>
    <row r="13" spans="1:6" ht="15">
      <c r="B13" s="80" t="s">
        <v>94</v>
      </c>
      <c r="C13" s="81"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Pieteikums</vt:lpstr>
      <vt:lpstr>Dati</vt:lpstr>
      <vt:lpstr>GK</vt:lpstr>
      <vt:lpstr>darba</vt:lpstr>
      <vt:lpstr>Pieteikums!Print_Area</vt:lpstr>
      <vt:lpstr>Dati!Print_Titles</vt:lpstr>
    </vt:vector>
  </TitlesOfParts>
  <Manager/>
  <Company>Latvijas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subject/>
  <dc:creator>Ilze Kurme</dc:creator>
  <cp:keywords>VSAOI; LM; piepr</cp:keywords>
  <dc:description/>
  <cp:lastModifiedBy>Juris Cebulis</cp:lastModifiedBy>
  <cp:revision/>
  <cp:lastPrinted>2024-01-19T18:24:35Z</cp:lastPrinted>
  <dcterms:created xsi:type="dcterms:W3CDTF">2003-10-15T08:32:20Z</dcterms:created>
  <dcterms:modified xsi:type="dcterms:W3CDTF">2024-01-19T18:27:39Z</dcterms:modified>
  <cp:category/>
  <cp:contentStatus/>
</cp:coreProperties>
</file>