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ile-itd-01.lm.local\LRLMSharedFolders$\ESF projekts ASU\7-VSAOI\2021-2027\Veidlapas\draft\"/>
    </mc:Choice>
  </mc:AlternateContent>
  <xr:revisionPtr revIDLastSave="0" documentId="13_ncr:1_{9D9B9562-F36C-4421-A39C-A6438504DC90}" xr6:coauthVersionLast="47" xr6:coauthVersionMax="47" xr10:uidLastSave="{00000000-0000-0000-0000-000000000000}"/>
  <bookViews>
    <workbookView xWindow="0" yWindow="390" windowWidth="38400" windowHeight="19875" tabRatio="772" xr2:uid="{00000000-000D-0000-FFFF-FFFF00000000}"/>
  </bookViews>
  <sheets>
    <sheet name="Pieteikums" sheetId="49" r:id="rId1"/>
    <sheet name="Dati" sheetId="51" r:id="rId2"/>
    <sheet name="GK" sheetId="52" state="hidden" r:id="rId3"/>
    <sheet name="darba" sheetId="53" state="hidden" r:id="rId4"/>
  </sheets>
  <externalReferences>
    <externalReference r:id="rId5"/>
  </externalReferences>
  <definedNames>
    <definedName name="Dalībnieka_dzimums">[1]List!$D$6:$D$7</definedName>
    <definedName name="Izglītība">[1]List!$D$3:$F$3</definedName>
    <definedName name="_xlnm.Print_Area" localSheetId="1">Dati!$A$1:$AD$176</definedName>
    <definedName name="_xlnm.Print_Area" localSheetId="0">Pieteikums!$A$1:$J$90</definedName>
    <definedName name="_xlnm.Print_Titles" localSheetId="1">Dati!$A:$C</definedName>
    <definedName name="Vecums">[1]List!$B$3:$B$102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70" i="51" l="1"/>
  <c r="Y169" i="51"/>
  <c r="Y168" i="51"/>
  <c r="Y167" i="51"/>
  <c r="Y166" i="51"/>
  <c r="Y165" i="51"/>
  <c r="Y164" i="51"/>
  <c r="Y163" i="51"/>
  <c r="Y162" i="51"/>
  <c r="Y161" i="51"/>
  <c r="Y160" i="51"/>
  <c r="Y159" i="51"/>
  <c r="Y158" i="51"/>
  <c r="Y157" i="51"/>
  <c r="Y156" i="51"/>
  <c r="Y155" i="51"/>
  <c r="Y154" i="51"/>
  <c r="Y153" i="51"/>
  <c r="Y152" i="51"/>
  <c r="Y151" i="51"/>
  <c r="Y150" i="51"/>
  <c r="Y149" i="51"/>
  <c r="Y148" i="51"/>
  <c r="Y147" i="51"/>
  <c r="Y146" i="51"/>
  <c r="Y145" i="51"/>
  <c r="Y144" i="51"/>
  <c r="Y143" i="51"/>
  <c r="Y142" i="51"/>
  <c r="Y141" i="51"/>
  <c r="Y126" i="51"/>
  <c r="Y125" i="51"/>
  <c r="Y124" i="51"/>
  <c r="Y123" i="51"/>
  <c r="Y122" i="51"/>
  <c r="Y121" i="51"/>
  <c r="Y120" i="51"/>
  <c r="Y119" i="51"/>
  <c r="Y118" i="51"/>
  <c r="Y117" i="51"/>
  <c r="Y116" i="51"/>
  <c r="Y115" i="51"/>
  <c r="Y114" i="51"/>
  <c r="Y113" i="51"/>
  <c r="Y112" i="51"/>
  <c r="Y111" i="51"/>
  <c r="Y110" i="51"/>
  <c r="Y109" i="51"/>
  <c r="Y108" i="51"/>
  <c r="Y107" i="51"/>
  <c r="Y106" i="51"/>
  <c r="Y105" i="51"/>
  <c r="Y104" i="51"/>
  <c r="Y103" i="51"/>
  <c r="Y102" i="51"/>
  <c r="Y101" i="51"/>
  <c r="Y100" i="51"/>
  <c r="Y99" i="51"/>
  <c r="Y98" i="51"/>
  <c r="Y97" i="51"/>
  <c r="Y82" i="51"/>
  <c r="Y81" i="51"/>
  <c r="Y80" i="51"/>
  <c r="Y79" i="51"/>
  <c r="Y78" i="51"/>
  <c r="Y77" i="51"/>
  <c r="Y76" i="51"/>
  <c r="Y75" i="51"/>
  <c r="Y74" i="51"/>
  <c r="Y73" i="51"/>
  <c r="Y72" i="51"/>
  <c r="Y71" i="51"/>
  <c r="Y70" i="51"/>
  <c r="Y69" i="51"/>
  <c r="Y68" i="51"/>
  <c r="Y67" i="51"/>
  <c r="Y66" i="51"/>
  <c r="Y65" i="51"/>
  <c r="Y64" i="51"/>
  <c r="Y63" i="51"/>
  <c r="Y62" i="51"/>
  <c r="Y61" i="51"/>
  <c r="Y60" i="51"/>
  <c r="Y59" i="51"/>
  <c r="Y58" i="51"/>
  <c r="Y57" i="51"/>
  <c r="Y56" i="51"/>
  <c r="Y55" i="51"/>
  <c r="Y54" i="51"/>
  <c r="Y53" i="51"/>
  <c r="Y38" i="51"/>
  <c r="Y37" i="51"/>
  <c r="Y36" i="51"/>
  <c r="Y35" i="51"/>
  <c r="Y34" i="51"/>
  <c r="Y33" i="51"/>
  <c r="Y32" i="51"/>
  <c r="Y31" i="51"/>
  <c r="Y30" i="51"/>
  <c r="Y29" i="51"/>
  <c r="Y28" i="51"/>
  <c r="Y27" i="51"/>
  <c r="Y26" i="51"/>
  <c r="Y25" i="51"/>
  <c r="Y24" i="51"/>
  <c r="Y23" i="51"/>
  <c r="Y22" i="51"/>
  <c r="Y21" i="51"/>
  <c r="Y20" i="51"/>
  <c r="Y19" i="51"/>
  <c r="Y18" i="51"/>
  <c r="Y17" i="51"/>
  <c r="Y16" i="51"/>
  <c r="Y15" i="51"/>
  <c r="Y14" i="51"/>
  <c r="Y13" i="51"/>
  <c r="Y12" i="51"/>
  <c r="Y11" i="51"/>
  <c r="Y10" i="51"/>
  <c r="Y9" i="51"/>
  <c r="C1886" i="52"/>
  <c r="C2161" i="52"/>
  <c r="C2100" i="52"/>
  <c r="C2008" i="52"/>
  <c r="C1947" i="52"/>
  <c r="C2192" i="52"/>
  <c r="C2131" i="52"/>
  <c r="C2070" i="52"/>
  <c r="C2039" i="52"/>
  <c r="C1978" i="52"/>
  <c r="C1917" i="52"/>
  <c r="C1858" i="52"/>
  <c r="D1828" i="52"/>
  <c r="D1829" i="52"/>
  <c r="D1830" i="52"/>
  <c r="D1831" i="52"/>
  <c r="D1832" i="52"/>
  <c r="D1833" i="52"/>
  <c r="D1834" i="52"/>
  <c r="D1835" i="52"/>
  <c r="D1836" i="52"/>
  <c r="D1837" i="52"/>
  <c r="D1838" i="52"/>
  <c r="D1839" i="52"/>
  <c r="D1840" i="52"/>
  <c r="D1841" i="52"/>
  <c r="D1842" i="52"/>
  <c r="D1843" i="52"/>
  <c r="D1844" i="52"/>
  <c r="D1845" i="52"/>
  <c r="D1846" i="52"/>
  <c r="D1847" i="52"/>
  <c r="D1848" i="52"/>
  <c r="D1849" i="52"/>
  <c r="D1850" i="52"/>
  <c r="D1851" i="52"/>
  <c r="D1852" i="52"/>
  <c r="D1853" i="52"/>
  <c r="D1854" i="52"/>
  <c r="D1855" i="52"/>
  <c r="D1856" i="52"/>
  <c r="D1857" i="52"/>
  <c r="D1858" i="52"/>
  <c r="D1859" i="52"/>
  <c r="D1860" i="52"/>
  <c r="D1861" i="52"/>
  <c r="D1862" i="52"/>
  <c r="D1863" i="52"/>
  <c r="D1864" i="52"/>
  <c r="D1865" i="52"/>
  <c r="D1866" i="52"/>
  <c r="D1867" i="52"/>
  <c r="D1868" i="52"/>
  <c r="D1869" i="52"/>
  <c r="D1870" i="52"/>
  <c r="D1871" i="52"/>
  <c r="D1872" i="52"/>
  <c r="D1873" i="52"/>
  <c r="D1874" i="52"/>
  <c r="D1875" i="52"/>
  <c r="D1876" i="52"/>
  <c r="D1877" i="52"/>
  <c r="D1878" i="52"/>
  <c r="D1879" i="52"/>
  <c r="D1880" i="52"/>
  <c r="D1881" i="52"/>
  <c r="D1882" i="52"/>
  <c r="D1883" i="52"/>
  <c r="D1884" i="52"/>
  <c r="D1885" i="52"/>
  <c r="D1886" i="52"/>
  <c r="D1887" i="52"/>
  <c r="D1888" i="52"/>
  <c r="D1889" i="52"/>
  <c r="D1890" i="52"/>
  <c r="D1891" i="52"/>
  <c r="D1892" i="52"/>
  <c r="D1893" i="52"/>
  <c r="D1894" i="52"/>
  <c r="D1895" i="52"/>
  <c r="D1896" i="52"/>
  <c r="D1897" i="52"/>
  <c r="D1898" i="52"/>
  <c r="D1899" i="52"/>
  <c r="D1900" i="52"/>
  <c r="D1901" i="52"/>
  <c r="D1902" i="52"/>
  <c r="D1903" i="52"/>
  <c r="D1904" i="52"/>
  <c r="D1905" i="52"/>
  <c r="D1906" i="52"/>
  <c r="D1907" i="52"/>
  <c r="D1908" i="52"/>
  <c r="D1909" i="52"/>
  <c r="D1910" i="52"/>
  <c r="D1911" i="52"/>
  <c r="D1912" i="52"/>
  <c r="D1913" i="52"/>
  <c r="D1914" i="52"/>
  <c r="D1915" i="52"/>
  <c r="D1916" i="52"/>
  <c r="D1917" i="52"/>
  <c r="D1918" i="52"/>
  <c r="D1919" i="52"/>
  <c r="D1920" i="52"/>
  <c r="D1921" i="52"/>
  <c r="D1922" i="52"/>
  <c r="D1923" i="52"/>
  <c r="D1924" i="52"/>
  <c r="D1925" i="52"/>
  <c r="D1926" i="52"/>
  <c r="D1927" i="52"/>
  <c r="D1928" i="52"/>
  <c r="D1929" i="52"/>
  <c r="D1930" i="52"/>
  <c r="D1931" i="52"/>
  <c r="D1932" i="52"/>
  <c r="D1933" i="52"/>
  <c r="D1934" i="52"/>
  <c r="D1935" i="52"/>
  <c r="D1936" i="52"/>
  <c r="D1937" i="52"/>
  <c r="D1938" i="52"/>
  <c r="D1939" i="52"/>
  <c r="D1940" i="52"/>
  <c r="D1941" i="52"/>
  <c r="D1942" i="52"/>
  <c r="D1943" i="52"/>
  <c r="D1944" i="52"/>
  <c r="D1945" i="52"/>
  <c r="D1946" i="52"/>
  <c r="D1947" i="52"/>
  <c r="D1948" i="52"/>
  <c r="D1949" i="52"/>
  <c r="D1950" i="52"/>
  <c r="D1951" i="52"/>
  <c r="D1952" i="52"/>
  <c r="D1953" i="52"/>
  <c r="D1954" i="52"/>
  <c r="D1955" i="52"/>
  <c r="D1956" i="52"/>
  <c r="D1957" i="52"/>
  <c r="D1958" i="52"/>
  <c r="D1959" i="52"/>
  <c r="D1960" i="52"/>
  <c r="D1961" i="52"/>
  <c r="D1962" i="52"/>
  <c r="D1963" i="52"/>
  <c r="D1964" i="52"/>
  <c r="D1965" i="52"/>
  <c r="D1966" i="52"/>
  <c r="D1967" i="52"/>
  <c r="D1968" i="52"/>
  <c r="D1969" i="52"/>
  <c r="D1970" i="52"/>
  <c r="D1971" i="52"/>
  <c r="D1972" i="52"/>
  <c r="D1973" i="52"/>
  <c r="D1974" i="52"/>
  <c r="D1975" i="52"/>
  <c r="D1976" i="52"/>
  <c r="D1977" i="52"/>
  <c r="D1978" i="52"/>
  <c r="D1979" i="52"/>
  <c r="D1980" i="52"/>
  <c r="D1981" i="52"/>
  <c r="D1982" i="52"/>
  <c r="D1983" i="52"/>
  <c r="D1984" i="52"/>
  <c r="D1985" i="52"/>
  <c r="D1986" i="52"/>
  <c r="D1987" i="52"/>
  <c r="D1988" i="52"/>
  <c r="D1989" i="52"/>
  <c r="D1990" i="52"/>
  <c r="D1991" i="52"/>
  <c r="D1992" i="52"/>
  <c r="D1993" i="52"/>
  <c r="D1994" i="52"/>
  <c r="D1995" i="52"/>
  <c r="D1996" i="52"/>
  <c r="D1997" i="52"/>
  <c r="D1998" i="52"/>
  <c r="D1999" i="52"/>
  <c r="D2000" i="52"/>
  <c r="D2001" i="52"/>
  <c r="D2002" i="52"/>
  <c r="D2003" i="52"/>
  <c r="D2004" i="52"/>
  <c r="D2005" i="52"/>
  <c r="D2006" i="52"/>
  <c r="D2007" i="52"/>
  <c r="D2008" i="52"/>
  <c r="D2009" i="52"/>
  <c r="D2010" i="52"/>
  <c r="D2011" i="52"/>
  <c r="D2012" i="52"/>
  <c r="D2013" i="52"/>
  <c r="D2014" i="52"/>
  <c r="D2015" i="52"/>
  <c r="D2016" i="52"/>
  <c r="D2017" i="52"/>
  <c r="D2018" i="52"/>
  <c r="D2019" i="52"/>
  <c r="D2020" i="52"/>
  <c r="D2021" i="52"/>
  <c r="D2022" i="52"/>
  <c r="D2023" i="52"/>
  <c r="D2024" i="52"/>
  <c r="D2025" i="52"/>
  <c r="D2026" i="52"/>
  <c r="D2027" i="52"/>
  <c r="D2028" i="52"/>
  <c r="D2029" i="52"/>
  <c r="D2030" i="52"/>
  <c r="D2031" i="52"/>
  <c r="D2032" i="52"/>
  <c r="D2033" i="52"/>
  <c r="D2034" i="52"/>
  <c r="D2035" i="52"/>
  <c r="D2036" i="52"/>
  <c r="D2037" i="52"/>
  <c r="D2038" i="52"/>
  <c r="D2039" i="52"/>
  <c r="D2040" i="52"/>
  <c r="D2041" i="52"/>
  <c r="D2042" i="52"/>
  <c r="D2043" i="52"/>
  <c r="D2044" i="52"/>
  <c r="D2045" i="52"/>
  <c r="D2046" i="52"/>
  <c r="D2047" i="52"/>
  <c r="D2048" i="52"/>
  <c r="D2049" i="52"/>
  <c r="D2050" i="52"/>
  <c r="D2051" i="52"/>
  <c r="D2052" i="52"/>
  <c r="D2053" i="52"/>
  <c r="D2054" i="52"/>
  <c r="D2055" i="52"/>
  <c r="D2056" i="52"/>
  <c r="D2057" i="52"/>
  <c r="D2058" i="52"/>
  <c r="D2059" i="52"/>
  <c r="D2060" i="52"/>
  <c r="D2061" i="52"/>
  <c r="D2062" i="52"/>
  <c r="D2063" i="52"/>
  <c r="D2064" i="52"/>
  <c r="D2065" i="52"/>
  <c r="D2066" i="52"/>
  <c r="D2067" i="52"/>
  <c r="D2068" i="52"/>
  <c r="D2069" i="52"/>
  <c r="D2070" i="52"/>
  <c r="D2071" i="52"/>
  <c r="D2072" i="52"/>
  <c r="D2073" i="52"/>
  <c r="D2074" i="52"/>
  <c r="D2075" i="52"/>
  <c r="D2076" i="52"/>
  <c r="D2077" i="52"/>
  <c r="D2078" i="52"/>
  <c r="D2079" i="52"/>
  <c r="D2080" i="52"/>
  <c r="D2081" i="52"/>
  <c r="D2082" i="52"/>
  <c r="D2083" i="52"/>
  <c r="D2084" i="52"/>
  <c r="D2085" i="52"/>
  <c r="D2086" i="52"/>
  <c r="D2087" i="52"/>
  <c r="D2088" i="52"/>
  <c r="D2089" i="52"/>
  <c r="D2090" i="52"/>
  <c r="D2091" i="52"/>
  <c r="D2092" i="52"/>
  <c r="D2093" i="52"/>
  <c r="D2094" i="52"/>
  <c r="D2095" i="52"/>
  <c r="D2096" i="52"/>
  <c r="D2097" i="52"/>
  <c r="D2098" i="52"/>
  <c r="D2099" i="52"/>
  <c r="D2100" i="52"/>
  <c r="D2101" i="52"/>
  <c r="D2102" i="52"/>
  <c r="D2103" i="52"/>
  <c r="D2104" i="52"/>
  <c r="D2105" i="52"/>
  <c r="D2106" i="52"/>
  <c r="D2107" i="52"/>
  <c r="D2108" i="52"/>
  <c r="D2109" i="52"/>
  <c r="D2110" i="52"/>
  <c r="D2111" i="52"/>
  <c r="D2112" i="52"/>
  <c r="D2113" i="52"/>
  <c r="D2114" i="52"/>
  <c r="D2115" i="52"/>
  <c r="D2116" i="52"/>
  <c r="D2117" i="52"/>
  <c r="D2118" i="52"/>
  <c r="D2119" i="52"/>
  <c r="D2120" i="52"/>
  <c r="D2121" i="52"/>
  <c r="D2122" i="52"/>
  <c r="D2123" i="52"/>
  <c r="D2124" i="52"/>
  <c r="D2125" i="52"/>
  <c r="D2126" i="52"/>
  <c r="D2127" i="52"/>
  <c r="D2128" i="52"/>
  <c r="D2129" i="52"/>
  <c r="D2130" i="52"/>
  <c r="D2131" i="52"/>
  <c r="D2132" i="52"/>
  <c r="D2133" i="52"/>
  <c r="D2134" i="52"/>
  <c r="D2135" i="52"/>
  <c r="D2136" i="52"/>
  <c r="D2137" i="52"/>
  <c r="D2138" i="52"/>
  <c r="D2139" i="52"/>
  <c r="D2140" i="52"/>
  <c r="D2141" i="52"/>
  <c r="D2142" i="52"/>
  <c r="D2143" i="52"/>
  <c r="D2144" i="52"/>
  <c r="D2145" i="52"/>
  <c r="D2146" i="52"/>
  <c r="D2147" i="52"/>
  <c r="D2148" i="52"/>
  <c r="D2149" i="52"/>
  <c r="D2150" i="52"/>
  <c r="D2151" i="52"/>
  <c r="D2152" i="52"/>
  <c r="D2153" i="52"/>
  <c r="D2154" i="52"/>
  <c r="D2155" i="52"/>
  <c r="D2156" i="52"/>
  <c r="D2157" i="52"/>
  <c r="D2158" i="52"/>
  <c r="D2159" i="52"/>
  <c r="D2160" i="52"/>
  <c r="D2161" i="52"/>
  <c r="D2162" i="52"/>
  <c r="D2163" i="52"/>
  <c r="D2164" i="52"/>
  <c r="D2165" i="52"/>
  <c r="D2166" i="52"/>
  <c r="D2167" i="52"/>
  <c r="D2168" i="52"/>
  <c r="D2169" i="52"/>
  <c r="D2170" i="52"/>
  <c r="D2171" i="52"/>
  <c r="D2172" i="52"/>
  <c r="D2173" i="52"/>
  <c r="D2174" i="52"/>
  <c r="D2175" i="52"/>
  <c r="D2176" i="52"/>
  <c r="D2177" i="52"/>
  <c r="D2178" i="52"/>
  <c r="D2179" i="52"/>
  <c r="D2180" i="52"/>
  <c r="D2181" i="52"/>
  <c r="D2182" i="52"/>
  <c r="D2183" i="52"/>
  <c r="D2184" i="52"/>
  <c r="D2185" i="52"/>
  <c r="D2186" i="52"/>
  <c r="D2187" i="52"/>
  <c r="D2188" i="52"/>
  <c r="D2189" i="52"/>
  <c r="D2190" i="52"/>
  <c r="D2191" i="52"/>
  <c r="D2192" i="52"/>
  <c r="C1643" i="52"/>
  <c r="C1582" i="52"/>
  <c r="C1735" i="52"/>
  <c r="C1796" i="52"/>
  <c r="C1827" i="52"/>
  <c r="C1766" i="52"/>
  <c r="C1705" i="52"/>
  <c r="C1674" i="52"/>
  <c r="C1613" i="52"/>
  <c r="C1552" i="52"/>
  <c r="C1521" i="52"/>
  <c r="C1493" i="52"/>
  <c r="D1827" i="52"/>
  <c r="D1826" i="52"/>
  <c r="D1825" i="52"/>
  <c r="D1824" i="52"/>
  <c r="D1823" i="52"/>
  <c r="D1822" i="52"/>
  <c r="D1821" i="52"/>
  <c r="D1820" i="52"/>
  <c r="D1819" i="52"/>
  <c r="D1818" i="52"/>
  <c r="D1817" i="52"/>
  <c r="D1816" i="52"/>
  <c r="D1815" i="52"/>
  <c r="D1814" i="52"/>
  <c r="D1813" i="52"/>
  <c r="D1812" i="52"/>
  <c r="D1811" i="52"/>
  <c r="D1810" i="52"/>
  <c r="D1809" i="52"/>
  <c r="D1808" i="52"/>
  <c r="D1807" i="52"/>
  <c r="D1806" i="52"/>
  <c r="D1805" i="52"/>
  <c r="D1804" i="52"/>
  <c r="D1803" i="52"/>
  <c r="D1802" i="52"/>
  <c r="D1801" i="52"/>
  <c r="D1800" i="52"/>
  <c r="D1799" i="52"/>
  <c r="D1798" i="52"/>
  <c r="D1797" i="52"/>
  <c r="D1796" i="52"/>
  <c r="D1795" i="52"/>
  <c r="D1794" i="52"/>
  <c r="D1793" i="52"/>
  <c r="D1792" i="52"/>
  <c r="D1791" i="52"/>
  <c r="D1790" i="52"/>
  <c r="D1789" i="52"/>
  <c r="D1788" i="52"/>
  <c r="D1787" i="52"/>
  <c r="D1786" i="52"/>
  <c r="D1785" i="52"/>
  <c r="D1784" i="52"/>
  <c r="D1783" i="52"/>
  <c r="D1782" i="52"/>
  <c r="D1781" i="52"/>
  <c r="D1780" i="52"/>
  <c r="D1779" i="52"/>
  <c r="D1778" i="52"/>
  <c r="D1777" i="52"/>
  <c r="D1776" i="52"/>
  <c r="D1775" i="52"/>
  <c r="D1774" i="52"/>
  <c r="D1773" i="52"/>
  <c r="D1772" i="52"/>
  <c r="D1771" i="52"/>
  <c r="D1770" i="52"/>
  <c r="D1769" i="52"/>
  <c r="D1768" i="52"/>
  <c r="D1767" i="52"/>
  <c r="D1766" i="52"/>
  <c r="D1765" i="52"/>
  <c r="D1764" i="52"/>
  <c r="D1763" i="52"/>
  <c r="D1762" i="52"/>
  <c r="D1761" i="52"/>
  <c r="D1760" i="52"/>
  <c r="D1759" i="52"/>
  <c r="D1758" i="52"/>
  <c r="D1757" i="52"/>
  <c r="D1756" i="52"/>
  <c r="D1755" i="52"/>
  <c r="D1754" i="52"/>
  <c r="D1753" i="52"/>
  <c r="D1752" i="52"/>
  <c r="D1751" i="52"/>
  <c r="D1750" i="52"/>
  <c r="D1749" i="52"/>
  <c r="D1748" i="52"/>
  <c r="D1747" i="52"/>
  <c r="D1746" i="52"/>
  <c r="D1745" i="52"/>
  <c r="D1744" i="52"/>
  <c r="D1743" i="52"/>
  <c r="D1742" i="52"/>
  <c r="D1741" i="52"/>
  <c r="D1740" i="52"/>
  <c r="D1739" i="52"/>
  <c r="D1738" i="52"/>
  <c r="D1737" i="52"/>
  <c r="D1736" i="52"/>
  <c r="D1735" i="52"/>
  <c r="D1734" i="52"/>
  <c r="D1733" i="52"/>
  <c r="D1732" i="52"/>
  <c r="D1731" i="52"/>
  <c r="D1730" i="52"/>
  <c r="D1729" i="52"/>
  <c r="D1728" i="52"/>
  <c r="D1727" i="52"/>
  <c r="D1726" i="52"/>
  <c r="D1725" i="52"/>
  <c r="D1724" i="52"/>
  <c r="D1723" i="52"/>
  <c r="D1722" i="52"/>
  <c r="D1721" i="52"/>
  <c r="D1720" i="52"/>
  <c r="D1719" i="52"/>
  <c r="D1718" i="52"/>
  <c r="D1717" i="52"/>
  <c r="D1716" i="52"/>
  <c r="D1715" i="52"/>
  <c r="D1714" i="52"/>
  <c r="D1713" i="52"/>
  <c r="D1712" i="52"/>
  <c r="D1711" i="52"/>
  <c r="D1710" i="52"/>
  <c r="D1709" i="52"/>
  <c r="D1708" i="52"/>
  <c r="D1707" i="52"/>
  <c r="D1706" i="52"/>
  <c r="D1705" i="52"/>
  <c r="D1704" i="52"/>
  <c r="D1703" i="52"/>
  <c r="D1702" i="52"/>
  <c r="D1701" i="52"/>
  <c r="D1700" i="52"/>
  <c r="D1699" i="52"/>
  <c r="D1698" i="52"/>
  <c r="D1697" i="52"/>
  <c r="D1696" i="52"/>
  <c r="D1695" i="52"/>
  <c r="D1694" i="52"/>
  <c r="D1693" i="52"/>
  <c r="D1692" i="52"/>
  <c r="D1691" i="52"/>
  <c r="D1690" i="52"/>
  <c r="D1689" i="52"/>
  <c r="D1688" i="52"/>
  <c r="D1687" i="52"/>
  <c r="D1686" i="52"/>
  <c r="D1685" i="52"/>
  <c r="D1684" i="52"/>
  <c r="D1683" i="52"/>
  <c r="D1682" i="52"/>
  <c r="D1681" i="52"/>
  <c r="D1680" i="52"/>
  <c r="D1679" i="52"/>
  <c r="D1678" i="52"/>
  <c r="D1677" i="52"/>
  <c r="D1676" i="52"/>
  <c r="D1675" i="52"/>
  <c r="D1674" i="52"/>
  <c r="D1673" i="52"/>
  <c r="D1672" i="52"/>
  <c r="D1671" i="52"/>
  <c r="D1670" i="52"/>
  <c r="D1669" i="52"/>
  <c r="D1668" i="52"/>
  <c r="D1667" i="52"/>
  <c r="D1666" i="52"/>
  <c r="D1665" i="52"/>
  <c r="D1664" i="52"/>
  <c r="D1663" i="52"/>
  <c r="D1662" i="52"/>
  <c r="D1661" i="52"/>
  <c r="D1660" i="52"/>
  <c r="D1659" i="52"/>
  <c r="D1658" i="52"/>
  <c r="D1657" i="52"/>
  <c r="D1656" i="52"/>
  <c r="D1655" i="52"/>
  <c r="D1654" i="52"/>
  <c r="D1653" i="52"/>
  <c r="D1652" i="52"/>
  <c r="D1651" i="52"/>
  <c r="D1650" i="52"/>
  <c r="D1649" i="52"/>
  <c r="D1648" i="52"/>
  <c r="D1647" i="52"/>
  <c r="D1646" i="52"/>
  <c r="D1645" i="52"/>
  <c r="D1644" i="52"/>
  <c r="D1643" i="52"/>
  <c r="D1642" i="52"/>
  <c r="D1641" i="52"/>
  <c r="D1640" i="52"/>
  <c r="D1639" i="52"/>
  <c r="D1638" i="52"/>
  <c r="D1637" i="52"/>
  <c r="D1636" i="52"/>
  <c r="D1635" i="52"/>
  <c r="D1634" i="52"/>
  <c r="D1633" i="52"/>
  <c r="D1632" i="52"/>
  <c r="D1631" i="52"/>
  <c r="D1630" i="52"/>
  <c r="D1629" i="52"/>
  <c r="D1628" i="52"/>
  <c r="D1627" i="52"/>
  <c r="D1626" i="52"/>
  <c r="D1625" i="52"/>
  <c r="D1624" i="52"/>
  <c r="D1623" i="52"/>
  <c r="D1622" i="52"/>
  <c r="D1621" i="52"/>
  <c r="D1620" i="52"/>
  <c r="D1619" i="52"/>
  <c r="D1618" i="52"/>
  <c r="D1617" i="52"/>
  <c r="D1616" i="52"/>
  <c r="D1615" i="52"/>
  <c r="D1614" i="52"/>
  <c r="D1613" i="52"/>
  <c r="D1612" i="52"/>
  <c r="D1611" i="52"/>
  <c r="D1610" i="52"/>
  <c r="D1609" i="52"/>
  <c r="D1608" i="52"/>
  <c r="D1607" i="52"/>
  <c r="D1606" i="52"/>
  <c r="D1605" i="52"/>
  <c r="D1604" i="52"/>
  <c r="D1603" i="52"/>
  <c r="D1602" i="52"/>
  <c r="D1601" i="52"/>
  <c r="D1600" i="52"/>
  <c r="D1599" i="52"/>
  <c r="D1598" i="52"/>
  <c r="D1597" i="52"/>
  <c r="D1596" i="52"/>
  <c r="D1595" i="52"/>
  <c r="D1594" i="52"/>
  <c r="D1593" i="52"/>
  <c r="D1592" i="52"/>
  <c r="D1591" i="52"/>
  <c r="D1590" i="52"/>
  <c r="D1589" i="52"/>
  <c r="D1588" i="52"/>
  <c r="D1587" i="52"/>
  <c r="D1586" i="52"/>
  <c r="D1585" i="52"/>
  <c r="D1584" i="52"/>
  <c r="D1583" i="52"/>
  <c r="D1582" i="52"/>
  <c r="D1581" i="52"/>
  <c r="D1580" i="52"/>
  <c r="D1579" i="52"/>
  <c r="D1578" i="52"/>
  <c r="D1577" i="52"/>
  <c r="D1576" i="52"/>
  <c r="D1575" i="52"/>
  <c r="D1574" i="52"/>
  <c r="D1573" i="52"/>
  <c r="D1572" i="52"/>
  <c r="D1571" i="52"/>
  <c r="D1570" i="52"/>
  <c r="D1569" i="52"/>
  <c r="D1568" i="52"/>
  <c r="D1567" i="52"/>
  <c r="D1566" i="52"/>
  <c r="D1565" i="52"/>
  <c r="D1564" i="52"/>
  <c r="D1563" i="52"/>
  <c r="D1562" i="52"/>
  <c r="D1561" i="52"/>
  <c r="D1560" i="52"/>
  <c r="D1559" i="52"/>
  <c r="D1558" i="52"/>
  <c r="D1557" i="52"/>
  <c r="D1556" i="52"/>
  <c r="D1555" i="52"/>
  <c r="D1554" i="52"/>
  <c r="D1553" i="52"/>
  <c r="D1552" i="52"/>
  <c r="D1551" i="52"/>
  <c r="D1550" i="52"/>
  <c r="D1549" i="52"/>
  <c r="D1548" i="52"/>
  <c r="D1547" i="52"/>
  <c r="D1546" i="52"/>
  <c r="D1545" i="52"/>
  <c r="D1544" i="52"/>
  <c r="D1543" i="52"/>
  <c r="D1542" i="52"/>
  <c r="D1541" i="52"/>
  <c r="D1540" i="52"/>
  <c r="D1539" i="52"/>
  <c r="D1538" i="52"/>
  <c r="D1537" i="52"/>
  <c r="D1536" i="52"/>
  <c r="D1535" i="52"/>
  <c r="D1534" i="52"/>
  <c r="D1533" i="52"/>
  <c r="D1532" i="52"/>
  <c r="D1531" i="52"/>
  <c r="D1530" i="52"/>
  <c r="D1529" i="52"/>
  <c r="D1528" i="52"/>
  <c r="D1527" i="52"/>
  <c r="D1526" i="52"/>
  <c r="D1525" i="52"/>
  <c r="D1524" i="52"/>
  <c r="D1523" i="52"/>
  <c r="D1522" i="52"/>
  <c r="D1521" i="52"/>
  <c r="D1520" i="52"/>
  <c r="D1519" i="52"/>
  <c r="D1518" i="52"/>
  <c r="D1517" i="52"/>
  <c r="D1516" i="52"/>
  <c r="D1515" i="52"/>
  <c r="D1514" i="52"/>
  <c r="D1513" i="52"/>
  <c r="D1512" i="52"/>
  <c r="D1511" i="52"/>
  <c r="D1510" i="52"/>
  <c r="D1509" i="52"/>
  <c r="D1508" i="52"/>
  <c r="D1507" i="52"/>
  <c r="D1506" i="52"/>
  <c r="D1505" i="52"/>
  <c r="D1504" i="52"/>
  <c r="D1503" i="52"/>
  <c r="D1502" i="52"/>
  <c r="D1501" i="52"/>
  <c r="D1500" i="52"/>
  <c r="D1499" i="52"/>
  <c r="D1498" i="52"/>
  <c r="D1497" i="52"/>
  <c r="D1496" i="52"/>
  <c r="D1495" i="52"/>
  <c r="D1494" i="52"/>
  <c r="D1493" i="52"/>
  <c r="D1492" i="52"/>
  <c r="D1491" i="52"/>
  <c r="D1490" i="52"/>
  <c r="D1489" i="52"/>
  <c r="D1488" i="52"/>
  <c r="D1487" i="52"/>
  <c r="D1486" i="52"/>
  <c r="D1485" i="52"/>
  <c r="D1484" i="52"/>
  <c r="D1483" i="52"/>
  <c r="D1482" i="52"/>
  <c r="D1481" i="52"/>
  <c r="D1480" i="52"/>
  <c r="D1479" i="52"/>
  <c r="D1478" i="52"/>
  <c r="D1477" i="52"/>
  <c r="D1476" i="52"/>
  <c r="D1475" i="52"/>
  <c r="D1474" i="52"/>
  <c r="D1473" i="52"/>
  <c r="D1472" i="52"/>
  <c r="D1471" i="52"/>
  <c r="D1470" i="52"/>
  <c r="D1469" i="52"/>
  <c r="D1468" i="52"/>
  <c r="D1467" i="52"/>
  <c r="D1466" i="52"/>
  <c r="D1465" i="52"/>
  <c r="D1464" i="52"/>
  <c r="D1463" i="52"/>
  <c r="K134" i="51"/>
  <c r="K90" i="51"/>
  <c r="K46" i="51"/>
  <c r="K2" i="51"/>
  <c r="D134" i="51"/>
  <c r="D90" i="51"/>
  <c r="D2" i="51"/>
  <c r="D46" i="51"/>
  <c r="E135" i="51"/>
  <c r="D135" i="51"/>
  <c r="E91" i="51"/>
  <c r="D91" i="51"/>
  <c r="E47" i="51"/>
  <c r="D47" i="51"/>
  <c r="E3" i="51"/>
  <c r="D3" i="51"/>
  <c r="X170" i="51"/>
  <c r="W170" i="51"/>
  <c r="V170" i="51"/>
  <c r="X169" i="51"/>
  <c r="W169" i="51"/>
  <c r="V169" i="51"/>
  <c r="X168" i="51"/>
  <c r="W168" i="51"/>
  <c r="V168" i="51"/>
  <c r="X167" i="51"/>
  <c r="W167" i="51"/>
  <c r="V167" i="51"/>
  <c r="X166" i="51"/>
  <c r="W166" i="51"/>
  <c r="V166" i="51"/>
  <c r="X165" i="51"/>
  <c r="W165" i="51"/>
  <c r="V165" i="51"/>
  <c r="X164" i="51"/>
  <c r="W164" i="51"/>
  <c r="V164" i="51"/>
  <c r="X163" i="51"/>
  <c r="W163" i="51"/>
  <c r="V163" i="51"/>
  <c r="X162" i="51"/>
  <c r="W162" i="51"/>
  <c r="V162" i="51"/>
  <c r="X161" i="51"/>
  <c r="W161" i="51"/>
  <c r="V161" i="51"/>
  <c r="X160" i="51"/>
  <c r="W160" i="51"/>
  <c r="V160" i="51"/>
  <c r="X159" i="51"/>
  <c r="W159" i="51"/>
  <c r="V159" i="51"/>
  <c r="X158" i="51"/>
  <c r="W158" i="51"/>
  <c r="V158" i="51"/>
  <c r="X157" i="51"/>
  <c r="W157" i="51"/>
  <c r="V157" i="51"/>
  <c r="X156" i="51"/>
  <c r="W156" i="51"/>
  <c r="V156" i="51"/>
  <c r="X155" i="51"/>
  <c r="W155" i="51"/>
  <c r="V155" i="51"/>
  <c r="X154" i="51"/>
  <c r="W154" i="51"/>
  <c r="V154" i="51"/>
  <c r="X153" i="51"/>
  <c r="W153" i="51"/>
  <c r="V153" i="51"/>
  <c r="X152" i="51"/>
  <c r="W152" i="51"/>
  <c r="V152" i="51"/>
  <c r="X151" i="51"/>
  <c r="W151" i="51"/>
  <c r="V151" i="51"/>
  <c r="X150" i="51"/>
  <c r="W150" i="51"/>
  <c r="V150" i="51"/>
  <c r="X149" i="51"/>
  <c r="W149" i="51"/>
  <c r="V149" i="51"/>
  <c r="X148" i="51"/>
  <c r="W148" i="51"/>
  <c r="V148" i="51"/>
  <c r="X147" i="51"/>
  <c r="W147" i="51"/>
  <c r="V147" i="51"/>
  <c r="X146" i="51"/>
  <c r="W146" i="51"/>
  <c r="V146" i="51"/>
  <c r="X145" i="51"/>
  <c r="W145" i="51"/>
  <c r="V145" i="51"/>
  <c r="X144" i="51"/>
  <c r="W144" i="51"/>
  <c r="V144" i="51"/>
  <c r="X143" i="51"/>
  <c r="W143" i="51"/>
  <c r="V143" i="51"/>
  <c r="X142" i="51"/>
  <c r="W142" i="51"/>
  <c r="V142" i="51"/>
  <c r="X141" i="51"/>
  <c r="W141" i="51"/>
  <c r="V141" i="51"/>
  <c r="S170" i="51"/>
  <c r="S169" i="51"/>
  <c r="S168" i="51"/>
  <c r="S167" i="51"/>
  <c r="S166" i="51"/>
  <c r="S165" i="51"/>
  <c r="S164" i="51"/>
  <c r="S163" i="51"/>
  <c r="S162" i="51"/>
  <c r="S161" i="51"/>
  <c r="S160" i="51"/>
  <c r="S159" i="51"/>
  <c r="S158" i="51"/>
  <c r="S157" i="51"/>
  <c r="S156" i="51"/>
  <c r="S155" i="51"/>
  <c r="S154" i="51"/>
  <c r="S153" i="51"/>
  <c r="S152" i="51"/>
  <c r="S151" i="51"/>
  <c r="S150" i="51"/>
  <c r="S149" i="51"/>
  <c r="S148" i="51"/>
  <c r="S147" i="51"/>
  <c r="S146" i="51"/>
  <c r="S145" i="51"/>
  <c r="S144" i="51"/>
  <c r="S143" i="51"/>
  <c r="S142" i="51"/>
  <c r="S141" i="51"/>
  <c r="X126" i="51"/>
  <c r="W126" i="51"/>
  <c r="V126" i="51"/>
  <c r="S126" i="51"/>
  <c r="X125" i="51"/>
  <c r="W125" i="51"/>
  <c r="V125" i="51"/>
  <c r="S125" i="51"/>
  <c r="X124" i="51"/>
  <c r="W124" i="51"/>
  <c r="V124" i="51"/>
  <c r="S124" i="51"/>
  <c r="X123" i="51"/>
  <c r="W123" i="51"/>
  <c r="V123" i="51"/>
  <c r="S123" i="51"/>
  <c r="X122" i="51"/>
  <c r="W122" i="51"/>
  <c r="V122" i="51"/>
  <c r="S122" i="51"/>
  <c r="X121" i="51"/>
  <c r="W121" i="51"/>
  <c r="V121" i="51"/>
  <c r="S121" i="51"/>
  <c r="X120" i="51"/>
  <c r="W120" i="51"/>
  <c r="V120" i="51"/>
  <c r="S120" i="51"/>
  <c r="X119" i="51"/>
  <c r="W119" i="51"/>
  <c r="V119" i="51"/>
  <c r="S119" i="51"/>
  <c r="X118" i="51"/>
  <c r="W118" i="51"/>
  <c r="V118" i="51"/>
  <c r="S118" i="51"/>
  <c r="X117" i="51"/>
  <c r="W117" i="51"/>
  <c r="V117" i="51"/>
  <c r="S117" i="51"/>
  <c r="X116" i="51"/>
  <c r="W116" i="51"/>
  <c r="V116" i="51"/>
  <c r="S116" i="51"/>
  <c r="X115" i="51"/>
  <c r="W115" i="51"/>
  <c r="V115" i="51"/>
  <c r="S115" i="51"/>
  <c r="X114" i="51"/>
  <c r="W114" i="51"/>
  <c r="V114" i="51"/>
  <c r="S114" i="51"/>
  <c r="X113" i="51"/>
  <c r="W113" i="51"/>
  <c r="V113" i="51"/>
  <c r="S113" i="51"/>
  <c r="X112" i="51"/>
  <c r="W112" i="51"/>
  <c r="V112" i="51"/>
  <c r="S112" i="51"/>
  <c r="X111" i="51"/>
  <c r="W111" i="51"/>
  <c r="V111" i="51"/>
  <c r="S111" i="51"/>
  <c r="X110" i="51"/>
  <c r="W110" i="51"/>
  <c r="V110" i="51"/>
  <c r="S110" i="51"/>
  <c r="X109" i="51"/>
  <c r="W109" i="51"/>
  <c r="V109" i="51"/>
  <c r="S109" i="51"/>
  <c r="X108" i="51"/>
  <c r="W108" i="51"/>
  <c r="V108" i="51"/>
  <c r="S108" i="51"/>
  <c r="X107" i="51"/>
  <c r="W107" i="51"/>
  <c r="V107" i="51"/>
  <c r="S107" i="51"/>
  <c r="X106" i="51"/>
  <c r="W106" i="51"/>
  <c r="V106" i="51"/>
  <c r="S106" i="51"/>
  <c r="X105" i="51"/>
  <c r="W105" i="51"/>
  <c r="V105" i="51"/>
  <c r="S105" i="51"/>
  <c r="X104" i="51"/>
  <c r="W104" i="51"/>
  <c r="V104" i="51"/>
  <c r="S104" i="51"/>
  <c r="X103" i="51"/>
  <c r="W103" i="51"/>
  <c r="V103" i="51"/>
  <c r="S103" i="51"/>
  <c r="X102" i="51"/>
  <c r="W102" i="51"/>
  <c r="V102" i="51"/>
  <c r="S102" i="51"/>
  <c r="X101" i="51"/>
  <c r="W101" i="51"/>
  <c r="V101" i="51"/>
  <c r="S101" i="51"/>
  <c r="X100" i="51"/>
  <c r="W100" i="51"/>
  <c r="V100" i="51"/>
  <c r="S100" i="51"/>
  <c r="X99" i="51"/>
  <c r="W99" i="51"/>
  <c r="V99" i="51"/>
  <c r="S99" i="51"/>
  <c r="X98" i="51"/>
  <c r="W98" i="51"/>
  <c r="V98" i="51"/>
  <c r="S98" i="51"/>
  <c r="X97" i="51"/>
  <c r="W97" i="51"/>
  <c r="V97" i="51"/>
  <c r="S97" i="51"/>
  <c r="C31" i="49"/>
  <c r="V82" i="51" l="1"/>
  <c r="V81" i="51"/>
  <c r="V80" i="51"/>
  <c r="V79" i="51"/>
  <c r="V78" i="51"/>
  <c r="V77" i="51"/>
  <c r="V76" i="51"/>
  <c r="V75" i="51"/>
  <c r="V74" i="51"/>
  <c r="V73" i="51"/>
  <c r="V72" i="51"/>
  <c r="V71" i="51"/>
  <c r="V70" i="51"/>
  <c r="V69" i="51"/>
  <c r="V68" i="51"/>
  <c r="V67" i="51"/>
  <c r="V66" i="51"/>
  <c r="V65" i="51"/>
  <c r="V64" i="51"/>
  <c r="V63" i="51"/>
  <c r="V62" i="51"/>
  <c r="V61" i="51"/>
  <c r="V60" i="51"/>
  <c r="V59" i="51"/>
  <c r="V58" i="51"/>
  <c r="V57" i="51"/>
  <c r="V56" i="51"/>
  <c r="V55" i="51"/>
  <c r="V54" i="51"/>
  <c r="V53" i="51"/>
  <c r="V38" i="51"/>
  <c r="V37" i="51"/>
  <c r="V36" i="51"/>
  <c r="V35" i="51"/>
  <c r="V34" i="51"/>
  <c r="V33" i="51"/>
  <c r="V32" i="51"/>
  <c r="V31" i="51"/>
  <c r="V30" i="51"/>
  <c r="V29" i="51"/>
  <c r="V28" i="51"/>
  <c r="V27" i="51"/>
  <c r="V26" i="51"/>
  <c r="V25" i="51"/>
  <c r="V24" i="51"/>
  <c r="V23" i="51"/>
  <c r="V22" i="51"/>
  <c r="V21" i="51"/>
  <c r="V20" i="51"/>
  <c r="V19" i="51"/>
  <c r="V18" i="51"/>
  <c r="V17" i="51"/>
  <c r="V16" i="51"/>
  <c r="V15" i="51"/>
  <c r="V14" i="51"/>
  <c r="V13" i="51"/>
  <c r="V12" i="51"/>
  <c r="V11" i="51"/>
  <c r="V10" i="51"/>
  <c r="V9" i="51"/>
  <c r="S82" i="51"/>
  <c r="S81" i="51"/>
  <c r="S80" i="51"/>
  <c r="S79" i="51"/>
  <c r="S78" i="51"/>
  <c r="S77" i="51"/>
  <c r="S76" i="51"/>
  <c r="S75" i="51"/>
  <c r="S74" i="51"/>
  <c r="S73" i="51"/>
  <c r="S72" i="51"/>
  <c r="S71" i="51"/>
  <c r="S70" i="51"/>
  <c r="S69" i="51"/>
  <c r="S68" i="51"/>
  <c r="S67" i="51"/>
  <c r="S66" i="51"/>
  <c r="S65" i="51"/>
  <c r="S64" i="51"/>
  <c r="S63" i="51"/>
  <c r="S62" i="51"/>
  <c r="S61" i="51"/>
  <c r="S60" i="51"/>
  <c r="S59" i="51"/>
  <c r="S58" i="51"/>
  <c r="S57" i="51"/>
  <c r="S56" i="51"/>
  <c r="S55" i="51"/>
  <c r="S54" i="51"/>
  <c r="S53" i="51"/>
  <c r="S38" i="51"/>
  <c r="S37" i="51"/>
  <c r="S36" i="51"/>
  <c r="S35" i="51"/>
  <c r="S34" i="51"/>
  <c r="S33" i="51"/>
  <c r="S32" i="51"/>
  <c r="S31" i="51"/>
  <c r="S30" i="51"/>
  <c r="S29" i="51"/>
  <c r="S28" i="51"/>
  <c r="S27" i="51"/>
  <c r="S26" i="51"/>
  <c r="S25" i="51"/>
  <c r="S24" i="51"/>
  <c r="S23" i="51"/>
  <c r="S22" i="51"/>
  <c r="S21" i="51"/>
  <c r="S20" i="51"/>
  <c r="S19" i="51"/>
  <c r="S18" i="51"/>
  <c r="S17" i="51"/>
  <c r="S16" i="51"/>
  <c r="S15" i="51"/>
  <c r="S14" i="51"/>
  <c r="S13" i="51"/>
  <c r="S12" i="51"/>
  <c r="S11" i="51"/>
  <c r="S10" i="51"/>
  <c r="S9" i="51"/>
  <c r="X13" i="51"/>
  <c r="X82" i="51" l="1"/>
  <c r="W82" i="51"/>
  <c r="X81" i="51"/>
  <c r="W81" i="51"/>
  <c r="X80" i="51"/>
  <c r="W80" i="51"/>
  <c r="X79" i="51"/>
  <c r="W79" i="51"/>
  <c r="X78" i="51"/>
  <c r="W78" i="51"/>
  <c r="X77" i="51"/>
  <c r="W77" i="51"/>
  <c r="X76" i="51"/>
  <c r="W76" i="51"/>
  <c r="X75" i="51"/>
  <c r="W75" i="51"/>
  <c r="X74" i="51"/>
  <c r="W74" i="51"/>
  <c r="X73" i="51"/>
  <c r="W73" i="51"/>
  <c r="X72" i="51"/>
  <c r="W72" i="51"/>
  <c r="X71" i="51"/>
  <c r="W71" i="51"/>
  <c r="X70" i="51"/>
  <c r="W70" i="51"/>
  <c r="X69" i="51"/>
  <c r="W69" i="51"/>
  <c r="X68" i="51"/>
  <c r="W68" i="51"/>
  <c r="X67" i="51"/>
  <c r="W67" i="51"/>
  <c r="X66" i="51"/>
  <c r="W66" i="51"/>
  <c r="X65" i="51"/>
  <c r="W65" i="51"/>
  <c r="X64" i="51"/>
  <c r="W64" i="51"/>
  <c r="X63" i="51"/>
  <c r="W63" i="51"/>
  <c r="X62" i="51"/>
  <c r="W62" i="51"/>
  <c r="X61" i="51"/>
  <c r="W61" i="51"/>
  <c r="X60" i="51"/>
  <c r="W60" i="51"/>
  <c r="X59" i="51"/>
  <c r="W59" i="51"/>
  <c r="X58" i="51"/>
  <c r="W58" i="51"/>
  <c r="X57" i="51"/>
  <c r="W57" i="51"/>
  <c r="X56" i="51"/>
  <c r="W56" i="51"/>
  <c r="X55" i="51"/>
  <c r="W55" i="51"/>
  <c r="X54" i="51"/>
  <c r="W54" i="51"/>
  <c r="X53" i="51"/>
  <c r="W53" i="51"/>
  <c r="X38" i="51"/>
  <c r="W38" i="51"/>
  <c r="X37" i="51"/>
  <c r="W37" i="51"/>
  <c r="X36" i="51"/>
  <c r="W36" i="51"/>
  <c r="X35" i="51"/>
  <c r="W35" i="51"/>
  <c r="X34" i="51"/>
  <c r="W34" i="51"/>
  <c r="X33" i="51"/>
  <c r="W33" i="51"/>
  <c r="X32" i="51"/>
  <c r="W32" i="51"/>
  <c r="X31" i="51"/>
  <c r="W31" i="51"/>
  <c r="X30" i="51"/>
  <c r="W30" i="51"/>
  <c r="X29" i="51"/>
  <c r="W29" i="51"/>
  <c r="X28" i="51"/>
  <c r="W28" i="51"/>
  <c r="X27" i="51"/>
  <c r="W27" i="51"/>
  <c r="X26" i="51"/>
  <c r="W26" i="51"/>
  <c r="X25" i="51"/>
  <c r="W25" i="51"/>
  <c r="X24" i="51"/>
  <c r="W24" i="51"/>
  <c r="X23" i="51"/>
  <c r="W23" i="51"/>
  <c r="X22" i="51"/>
  <c r="W22" i="51"/>
  <c r="X21" i="51"/>
  <c r="W21" i="51"/>
  <c r="X20" i="51"/>
  <c r="W20" i="51"/>
  <c r="X19" i="51"/>
  <c r="W19" i="51"/>
  <c r="X18" i="51"/>
  <c r="W18" i="51"/>
  <c r="X17" i="51"/>
  <c r="W17" i="51"/>
  <c r="X16" i="51"/>
  <c r="W16" i="51"/>
  <c r="X15" i="51"/>
  <c r="W15" i="51"/>
  <c r="X14" i="51"/>
  <c r="W14" i="51"/>
  <c r="W13" i="51"/>
  <c r="X12" i="51"/>
  <c r="W12" i="51"/>
  <c r="X11" i="51"/>
  <c r="X10" i="51"/>
  <c r="W11" i="51"/>
  <c r="W10" i="51"/>
  <c r="W9" i="51"/>
  <c r="X9" i="51"/>
  <c r="C1462" i="52" l="1"/>
  <c r="C1431" i="52"/>
  <c r="C1401" i="52"/>
  <c r="C1370" i="52"/>
  <c r="C1340" i="52"/>
  <c r="C1309" i="52"/>
  <c r="C1278" i="52"/>
  <c r="C1248" i="52"/>
  <c r="C1217" i="52"/>
  <c r="C1187" i="52"/>
  <c r="C1156" i="52"/>
  <c r="C1127" i="52"/>
  <c r="D1104" i="52"/>
  <c r="D1105" i="52"/>
  <c r="D1106" i="52"/>
  <c r="D1107" i="52"/>
  <c r="D1108" i="52"/>
  <c r="D1109" i="52"/>
  <c r="D1110" i="52"/>
  <c r="D1111" i="52"/>
  <c r="D1112" i="52"/>
  <c r="D1113" i="52"/>
  <c r="D1114" i="52"/>
  <c r="D1115" i="52"/>
  <c r="D1116" i="52"/>
  <c r="D1117" i="52"/>
  <c r="D1118" i="52"/>
  <c r="D1119" i="52"/>
  <c r="D1120" i="52"/>
  <c r="D1121" i="52"/>
  <c r="D1122" i="52"/>
  <c r="D1123" i="52"/>
  <c r="D1124" i="52"/>
  <c r="D1125" i="52"/>
  <c r="D1126" i="52"/>
  <c r="D1127" i="52"/>
  <c r="D1128" i="52"/>
  <c r="D1129" i="52"/>
  <c r="D1130" i="52"/>
  <c r="D1131" i="52"/>
  <c r="D1132" i="52"/>
  <c r="D1133" i="52"/>
  <c r="D1134" i="52"/>
  <c r="D1135" i="52"/>
  <c r="D1136" i="52"/>
  <c r="D1137" i="52"/>
  <c r="D1138" i="52"/>
  <c r="D1139" i="52"/>
  <c r="D1140" i="52"/>
  <c r="D1141" i="52"/>
  <c r="D1142" i="52"/>
  <c r="D1143" i="52"/>
  <c r="D1144" i="52"/>
  <c r="D1145" i="52"/>
  <c r="D1146" i="52"/>
  <c r="D1147" i="52"/>
  <c r="D1148" i="52"/>
  <c r="D1149" i="52"/>
  <c r="D1150" i="52"/>
  <c r="D1151" i="52"/>
  <c r="D1152" i="52"/>
  <c r="D1153" i="52"/>
  <c r="D1154" i="52"/>
  <c r="D1155" i="52"/>
  <c r="D1156" i="52"/>
  <c r="D1157" i="52"/>
  <c r="D1158" i="52"/>
  <c r="D1159" i="52"/>
  <c r="D1160" i="52"/>
  <c r="D1161" i="52"/>
  <c r="D1162" i="52"/>
  <c r="D1163" i="52"/>
  <c r="D1164" i="52"/>
  <c r="D1165" i="52"/>
  <c r="D1166" i="52"/>
  <c r="D1167" i="52"/>
  <c r="D1168" i="52"/>
  <c r="D1169" i="52"/>
  <c r="D1170" i="52"/>
  <c r="D1171" i="52"/>
  <c r="D1172" i="52"/>
  <c r="D1173" i="52"/>
  <c r="D1174" i="52"/>
  <c r="D1175" i="52"/>
  <c r="D1176" i="52"/>
  <c r="D1177" i="52"/>
  <c r="D1178" i="52"/>
  <c r="D1179" i="52"/>
  <c r="D1180" i="52"/>
  <c r="D1181" i="52"/>
  <c r="D1182" i="52"/>
  <c r="D1183" i="52"/>
  <c r="D1184" i="52"/>
  <c r="D1185" i="52"/>
  <c r="D1186" i="52"/>
  <c r="D1187" i="52"/>
  <c r="D1188" i="52"/>
  <c r="D1189" i="52"/>
  <c r="D1190" i="52"/>
  <c r="D1191" i="52"/>
  <c r="D1192" i="52"/>
  <c r="D1193" i="52"/>
  <c r="D1194" i="52"/>
  <c r="D1195" i="52"/>
  <c r="D1196" i="52"/>
  <c r="D1197" i="52"/>
  <c r="D1198" i="52"/>
  <c r="D1199" i="52"/>
  <c r="D1200" i="52"/>
  <c r="D1201" i="52"/>
  <c r="D1202" i="52"/>
  <c r="D1203" i="52"/>
  <c r="D1204" i="52"/>
  <c r="D1205" i="52"/>
  <c r="D1206" i="52"/>
  <c r="D1207" i="52"/>
  <c r="D1208" i="52"/>
  <c r="D1209" i="52"/>
  <c r="D1210" i="52"/>
  <c r="D1211" i="52"/>
  <c r="D1212" i="52"/>
  <c r="D1213" i="52"/>
  <c r="D1214" i="52"/>
  <c r="D1215" i="52"/>
  <c r="D1216" i="52"/>
  <c r="D1217" i="52"/>
  <c r="D1218" i="52"/>
  <c r="D1219" i="52"/>
  <c r="D1220" i="52"/>
  <c r="D1221" i="52"/>
  <c r="D1222" i="52"/>
  <c r="D1223" i="52"/>
  <c r="D1224" i="52"/>
  <c r="D1225" i="52"/>
  <c r="D1226" i="52"/>
  <c r="D1227" i="52"/>
  <c r="D1228" i="52"/>
  <c r="D1229" i="52"/>
  <c r="D1230" i="52"/>
  <c r="D1231" i="52"/>
  <c r="D1232" i="52"/>
  <c r="D1233" i="52"/>
  <c r="D1234" i="52"/>
  <c r="D1235" i="52"/>
  <c r="D1236" i="52"/>
  <c r="D1237" i="52"/>
  <c r="D1238" i="52"/>
  <c r="D1239" i="52"/>
  <c r="D1240" i="52"/>
  <c r="D1241" i="52"/>
  <c r="D1242" i="52"/>
  <c r="D1243" i="52"/>
  <c r="D1244" i="52"/>
  <c r="D1245" i="52"/>
  <c r="D1246" i="52"/>
  <c r="D1247" i="52"/>
  <c r="D1248" i="52"/>
  <c r="D1249" i="52"/>
  <c r="D1250" i="52"/>
  <c r="D1251" i="52"/>
  <c r="D1252" i="52"/>
  <c r="D1253" i="52"/>
  <c r="D1254" i="52"/>
  <c r="D1255" i="52"/>
  <c r="D1256" i="52"/>
  <c r="D1257" i="52"/>
  <c r="D1258" i="52"/>
  <c r="D1259" i="52"/>
  <c r="D1260" i="52"/>
  <c r="D1261" i="52"/>
  <c r="D1262" i="52"/>
  <c r="D1263" i="52"/>
  <c r="D1264" i="52"/>
  <c r="D1265" i="52"/>
  <c r="D1266" i="52"/>
  <c r="D1267" i="52"/>
  <c r="D1268" i="52"/>
  <c r="D1269" i="52"/>
  <c r="D1270" i="52"/>
  <c r="D1271" i="52"/>
  <c r="D1272" i="52"/>
  <c r="D1273" i="52"/>
  <c r="D1274" i="52"/>
  <c r="D1275" i="52"/>
  <c r="D1276" i="52"/>
  <c r="D1277" i="52"/>
  <c r="D1278" i="52"/>
  <c r="D1279" i="52"/>
  <c r="D1280" i="52"/>
  <c r="D1281" i="52"/>
  <c r="D1282" i="52"/>
  <c r="D1283" i="52"/>
  <c r="D1284" i="52"/>
  <c r="D1285" i="52"/>
  <c r="D1286" i="52"/>
  <c r="D1287" i="52"/>
  <c r="D1288" i="52"/>
  <c r="D1289" i="52"/>
  <c r="D1290" i="52"/>
  <c r="D1291" i="52"/>
  <c r="D1292" i="52"/>
  <c r="D1293" i="52"/>
  <c r="D1294" i="52"/>
  <c r="D1295" i="52"/>
  <c r="D1296" i="52"/>
  <c r="D1297" i="52"/>
  <c r="D1298" i="52"/>
  <c r="D1299" i="52"/>
  <c r="D1300" i="52"/>
  <c r="D1301" i="52"/>
  <c r="D1302" i="52"/>
  <c r="D1303" i="52"/>
  <c r="D1304" i="52"/>
  <c r="D1305" i="52"/>
  <c r="D1306" i="52"/>
  <c r="D1307" i="52"/>
  <c r="D1308" i="52"/>
  <c r="D1309" i="52"/>
  <c r="D1310" i="52"/>
  <c r="D1311" i="52"/>
  <c r="D1312" i="52"/>
  <c r="D1313" i="52"/>
  <c r="D1314" i="52"/>
  <c r="D1315" i="52"/>
  <c r="D1316" i="52"/>
  <c r="D1317" i="52"/>
  <c r="D1318" i="52"/>
  <c r="D1319" i="52"/>
  <c r="D1320" i="52"/>
  <c r="D1321" i="52"/>
  <c r="D1322" i="52"/>
  <c r="D1323" i="52"/>
  <c r="D1324" i="52"/>
  <c r="D1325" i="52"/>
  <c r="D1326" i="52"/>
  <c r="D1327" i="52"/>
  <c r="D1328" i="52"/>
  <c r="D1329" i="52"/>
  <c r="D1330" i="52"/>
  <c r="D1331" i="52"/>
  <c r="D1332" i="52"/>
  <c r="D1333" i="52"/>
  <c r="D1334" i="52"/>
  <c r="D1335" i="52"/>
  <c r="D1336" i="52"/>
  <c r="D1337" i="52"/>
  <c r="D1338" i="52"/>
  <c r="D1339" i="52"/>
  <c r="D1340" i="52"/>
  <c r="D1341" i="52"/>
  <c r="D1342" i="52"/>
  <c r="D1343" i="52"/>
  <c r="D1344" i="52"/>
  <c r="D1345" i="52"/>
  <c r="D1346" i="52"/>
  <c r="D1347" i="52"/>
  <c r="D1348" i="52"/>
  <c r="D1349" i="52"/>
  <c r="D1350" i="52"/>
  <c r="D1351" i="52"/>
  <c r="D1352" i="52"/>
  <c r="D1353" i="52"/>
  <c r="D1354" i="52"/>
  <c r="D1355" i="52"/>
  <c r="D1356" i="52"/>
  <c r="D1357" i="52"/>
  <c r="D1358" i="52"/>
  <c r="D1359" i="52"/>
  <c r="D1360" i="52"/>
  <c r="D1361" i="52"/>
  <c r="D1362" i="52"/>
  <c r="D1363" i="52"/>
  <c r="D1364" i="52"/>
  <c r="D1365" i="52"/>
  <c r="D1366" i="52"/>
  <c r="D1367" i="52"/>
  <c r="D1368" i="52"/>
  <c r="D1369" i="52"/>
  <c r="D1370" i="52"/>
  <c r="D1371" i="52"/>
  <c r="D1372" i="52"/>
  <c r="D1373" i="52"/>
  <c r="D1374" i="52"/>
  <c r="D1375" i="52"/>
  <c r="D1376" i="52"/>
  <c r="D1377" i="52"/>
  <c r="D1378" i="52"/>
  <c r="D1379" i="52"/>
  <c r="D1380" i="52"/>
  <c r="D1381" i="52"/>
  <c r="D1382" i="52"/>
  <c r="D1383" i="52"/>
  <c r="D1384" i="52"/>
  <c r="D1385" i="52"/>
  <c r="D1386" i="52"/>
  <c r="D1387" i="52"/>
  <c r="D1388" i="52"/>
  <c r="D1389" i="52"/>
  <c r="D1390" i="52"/>
  <c r="D1391" i="52"/>
  <c r="D1392" i="52"/>
  <c r="D1393" i="52"/>
  <c r="D1394" i="52"/>
  <c r="D1395" i="52"/>
  <c r="D1396" i="52"/>
  <c r="D1397" i="52"/>
  <c r="D1398" i="52"/>
  <c r="D1399" i="52"/>
  <c r="D1400" i="52"/>
  <c r="D1401" i="52"/>
  <c r="D1402" i="52"/>
  <c r="D1403" i="52"/>
  <c r="D1404" i="52"/>
  <c r="D1405" i="52"/>
  <c r="D1406" i="52"/>
  <c r="D1407" i="52"/>
  <c r="D1408" i="52"/>
  <c r="D1409" i="52"/>
  <c r="D1410" i="52"/>
  <c r="D1411" i="52"/>
  <c r="D1412" i="52"/>
  <c r="D1413" i="52"/>
  <c r="D1414" i="52"/>
  <c r="D1415" i="52"/>
  <c r="D1416" i="52"/>
  <c r="D1417" i="52"/>
  <c r="D1418" i="52"/>
  <c r="D1419" i="52"/>
  <c r="D1420" i="52"/>
  <c r="D1421" i="52"/>
  <c r="D1422" i="52"/>
  <c r="D1423" i="52"/>
  <c r="D1424" i="52"/>
  <c r="D1425" i="52"/>
  <c r="D1426" i="52"/>
  <c r="D1427" i="52"/>
  <c r="D1428" i="52"/>
  <c r="D1429" i="52"/>
  <c r="D1430" i="52"/>
  <c r="D1431" i="52"/>
  <c r="D1432" i="52"/>
  <c r="D1433" i="52"/>
  <c r="D1434" i="52"/>
  <c r="D1435" i="52"/>
  <c r="D1436" i="52"/>
  <c r="D1437" i="52"/>
  <c r="D1438" i="52"/>
  <c r="D1439" i="52"/>
  <c r="D1440" i="52"/>
  <c r="D1441" i="52"/>
  <c r="D1442" i="52"/>
  <c r="D1443" i="52"/>
  <c r="D1444" i="52"/>
  <c r="D1445" i="52"/>
  <c r="D1446" i="52"/>
  <c r="D1447" i="52"/>
  <c r="D1448" i="52"/>
  <c r="D1449" i="52"/>
  <c r="D1450" i="52"/>
  <c r="D1451" i="52"/>
  <c r="D1452" i="52"/>
  <c r="D1453" i="52"/>
  <c r="D1454" i="52"/>
  <c r="D1455" i="52"/>
  <c r="D1456" i="52"/>
  <c r="D1457" i="52"/>
  <c r="D1458" i="52"/>
  <c r="D1459" i="52"/>
  <c r="D1460" i="52"/>
  <c r="D1461" i="52"/>
  <c r="D1462" i="52"/>
  <c r="D1097" i="52"/>
  <c r="D1098" i="52"/>
  <c r="D1099" i="52"/>
  <c r="D1100" i="52"/>
  <c r="D1101" i="52"/>
  <c r="D1102" i="52"/>
  <c r="D1103" i="52"/>
  <c r="C1096" i="52" l="1"/>
  <c r="C1065" i="52"/>
  <c r="C1035" i="52"/>
  <c r="C1004" i="52"/>
  <c r="C912" i="52"/>
  <c r="C974" i="52"/>
  <c r="C943" i="52"/>
  <c r="C882" i="52"/>
  <c r="C851" i="52"/>
  <c r="C821" i="52"/>
  <c r="C790" i="52"/>
  <c r="C762" i="52"/>
  <c r="D733" i="52"/>
  <c r="D734" i="52"/>
  <c r="D735" i="52"/>
  <c r="D736" i="52"/>
  <c r="D737" i="52"/>
  <c r="D738" i="52"/>
  <c r="D739" i="52"/>
  <c r="D740" i="52"/>
  <c r="D741" i="52"/>
  <c r="D742" i="52"/>
  <c r="D743" i="52"/>
  <c r="D744" i="52"/>
  <c r="D745" i="52"/>
  <c r="D746" i="52"/>
  <c r="D747" i="52"/>
  <c r="D748" i="52"/>
  <c r="D749" i="52"/>
  <c r="D750" i="52"/>
  <c r="D751" i="52"/>
  <c r="D752" i="52"/>
  <c r="D753" i="52"/>
  <c r="D754" i="52"/>
  <c r="D755" i="52"/>
  <c r="D756" i="52"/>
  <c r="D757" i="52"/>
  <c r="D758" i="52"/>
  <c r="D759" i="52"/>
  <c r="D760" i="52"/>
  <c r="D761" i="52"/>
  <c r="D762" i="52"/>
  <c r="D763" i="52"/>
  <c r="D764" i="52"/>
  <c r="D765" i="52"/>
  <c r="D766" i="52"/>
  <c r="D767" i="52"/>
  <c r="D768" i="52"/>
  <c r="D769" i="52"/>
  <c r="D770" i="52"/>
  <c r="D771" i="52"/>
  <c r="D772" i="52"/>
  <c r="D773" i="52"/>
  <c r="D774" i="52"/>
  <c r="D775" i="52"/>
  <c r="D776" i="52"/>
  <c r="D777" i="52"/>
  <c r="D778" i="52"/>
  <c r="D779" i="52"/>
  <c r="D780" i="52"/>
  <c r="D781" i="52"/>
  <c r="D782" i="52"/>
  <c r="D783" i="52"/>
  <c r="D784" i="52"/>
  <c r="D785" i="52"/>
  <c r="D786" i="52"/>
  <c r="D787" i="52"/>
  <c r="D788" i="52"/>
  <c r="D789" i="52"/>
  <c r="D790" i="52"/>
  <c r="D791" i="52"/>
  <c r="D792" i="52"/>
  <c r="D793" i="52"/>
  <c r="D794" i="52"/>
  <c r="D795" i="52"/>
  <c r="D796" i="52"/>
  <c r="D797" i="52"/>
  <c r="D798" i="52"/>
  <c r="D799" i="52"/>
  <c r="D800" i="52"/>
  <c r="D801" i="52"/>
  <c r="D802" i="52"/>
  <c r="D803" i="52"/>
  <c r="D804" i="52"/>
  <c r="D805" i="52"/>
  <c r="D806" i="52"/>
  <c r="D807" i="52"/>
  <c r="D808" i="52"/>
  <c r="D809" i="52"/>
  <c r="D810" i="52"/>
  <c r="D811" i="52"/>
  <c r="D812" i="52"/>
  <c r="D813" i="52"/>
  <c r="D814" i="52"/>
  <c r="D815" i="52"/>
  <c r="D816" i="52"/>
  <c r="D817" i="52"/>
  <c r="D818" i="52"/>
  <c r="D819" i="52"/>
  <c r="D820" i="52"/>
  <c r="D821" i="52"/>
  <c r="D822" i="52"/>
  <c r="D823" i="52"/>
  <c r="D824" i="52"/>
  <c r="D825" i="52"/>
  <c r="D826" i="52"/>
  <c r="D827" i="52"/>
  <c r="D828" i="52"/>
  <c r="D829" i="52"/>
  <c r="D830" i="52"/>
  <c r="D831" i="52"/>
  <c r="D832" i="52"/>
  <c r="D833" i="52"/>
  <c r="D834" i="52"/>
  <c r="D835" i="52"/>
  <c r="D836" i="52"/>
  <c r="D837" i="52"/>
  <c r="D838" i="52"/>
  <c r="D839" i="52"/>
  <c r="D840" i="52"/>
  <c r="D841" i="52"/>
  <c r="D842" i="52"/>
  <c r="D843" i="52"/>
  <c r="D844" i="52"/>
  <c r="D845" i="52"/>
  <c r="D846" i="52"/>
  <c r="D847" i="52"/>
  <c r="D848" i="52"/>
  <c r="D849" i="52"/>
  <c r="D850" i="52"/>
  <c r="D851" i="52"/>
  <c r="D852" i="52"/>
  <c r="D853" i="52"/>
  <c r="D854" i="52"/>
  <c r="D855" i="52"/>
  <c r="D856" i="52"/>
  <c r="D857" i="52"/>
  <c r="D858" i="52"/>
  <c r="D859" i="52"/>
  <c r="D860" i="52"/>
  <c r="D861" i="52"/>
  <c r="D862" i="52"/>
  <c r="D863" i="52"/>
  <c r="D864" i="52"/>
  <c r="D865" i="52"/>
  <c r="D866" i="52"/>
  <c r="D867" i="52"/>
  <c r="D868" i="52"/>
  <c r="D869" i="52"/>
  <c r="D870" i="52"/>
  <c r="D871" i="52"/>
  <c r="D872" i="52"/>
  <c r="D873" i="52"/>
  <c r="D874" i="52"/>
  <c r="D875" i="52"/>
  <c r="D876" i="52"/>
  <c r="D877" i="52"/>
  <c r="D878" i="52"/>
  <c r="D879" i="52"/>
  <c r="D880" i="52"/>
  <c r="D881" i="52"/>
  <c r="D882" i="52"/>
  <c r="D883" i="52"/>
  <c r="D884" i="52"/>
  <c r="D885" i="52"/>
  <c r="D886" i="52"/>
  <c r="D887" i="52"/>
  <c r="D888" i="52"/>
  <c r="D889" i="52"/>
  <c r="D890" i="52"/>
  <c r="D891" i="52"/>
  <c r="D892" i="52"/>
  <c r="D893" i="52"/>
  <c r="D894" i="52"/>
  <c r="D895" i="52"/>
  <c r="D896" i="52"/>
  <c r="D897" i="52"/>
  <c r="D898" i="52"/>
  <c r="D899" i="52"/>
  <c r="D900" i="52"/>
  <c r="D901" i="52"/>
  <c r="D902" i="52"/>
  <c r="D903" i="52"/>
  <c r="D904" i="52"/>
  <c r="D905" i="52"/>
  <c r="D906" i="52"/>
  <c r="D907" i="52"/>
  <c r="D908" i="52"/>
  <c r="D909" i="52"/>
  <c r="D910" i="52"/>
  <c r="D911" i="52"/>
  <c r="D912" i="52"/>
  <c r="D913" i="52"/>
  <c r="D914" i="52"/>
  <c r="D915" i="52"/>
  <c r="D916" i="52"/>
  <c r="D917" i="52"/>
  <c r="D918" i="52"/>
  <c r="D919" i="52"/>
  <c r="D920" i="52"/>
  <c r="D921" i="52"/>
  <c r="D922" i="52"/>
  <c r="D923" i="52"/>
  <c r="D924" i="52"/>
  <c r="D925" i="52"/>
  <c r="D926" i="52"/>
  <c r="D927" i="52"/>
  <c r="D928" i="52"/>
  <c r="D929" i="52"/>
  <c r="D930" i="52"/>
  <c r="D931" i="52"/>
  <c r="D932" i="52"/>
  <c r="D933" i="52"/>
  <c r="D934" i="52"/>
  <c r="D935" i="52"/>
  <c r="D936" i="52"/>
  <c r="D937" i="52"/>
  <c r="D938" i="52"/>
  <c r="D939" i="52"/>
  <c r="D940" i="52"/>
  <c r="D941" i="52"/>
  <c r="D942" i="52"/>
  <c r="D943" i="52"/>
  <c r="D944" i="52"/>
  <c r="D945" i="52"/>
  <c r="D946" i="52"/>
  <c r="D947" i="52"/>
  <c r="D948" i="52"/>
  <c r="D949" i="52"/>
  <c r="D950" i="52"/>
  <c r="D951" i="52"/>
  <c r="D952" i="52"/>
  <c r="D953" i="52"/>
  <c r="D954" i="52"/>
  <c r="D955" i="52"/>
  <c r="D956" i="52"/>
  <c r="D957" i="52"/>
  <c r="D958" i="52"/>
  <c r="D959" i="52"/>
  <c r="D960" i="52"/>
  <c r="D961" i="52"/>
  <c r="D962" i="52"/>
  <c r="D963" i="52"/>
  <c r="D964" i="52"/>
  <c r="D965" i="52"/>
  <c r="D966" i="52"/>
  <c r="D967" i="52"/>
  <c r="D968" i="52"/>
  <c r="D969" i="52"/>
  <c r="D970" i="52"/>
  <c r="D971" i="52"/>
  <c r="D972" i="52"/>
  <c r="D973" i="52"/>
  <c r="D974" i="52"/>
  <c r="D975" i="52"/>
  <c r="D976" i="52"/>
  <c r="D977" i="52"/>
  <c r="D978" i="52"/>
  <c r="D979" i="52"/>
  <c r="D980" i="52"/>
  <c r="D981" i="52"/>
  <c r="D982" i="52"/>
  <c r="D983" i="52"/>
  <c r="D984" i="52"/>
  <c r="D985" i="52"/>
  <c r="D986" i="52"/>
  <c r="D987" i="52"/>
  <c r="D988" i="52"/>
  <c r="D989" i="52"/>
  <c r="D990" i="52"/>
  <c r="D991" i="52"/>
  <c r="D992" i="52"/>
  <c r="D993" i="52"/>
  <c r="D994" i="52"/>
  <c r="D995" i="52"/>
  <c r="D996" i="52"/>
  <c r="D997" i="52"/>
  <c r="D998" i="52"/>
  <c r="D999" i="52"/>
  <c r="D1000" i="52"/>
  <c r="D1001" i="52"/>
  <c r="D1002" i="52"/>
  <c r="D1003" i="52"/>
  <c r="D1004" i="52"/>
  <c r="D1005" i="52"/>
  <c r="D1006" i="52"/>
  <c r="D1007" i="52"/>
  <c r="D1008" i="52"/>
  <c r="D1009" i="52"/>
  <c r="D1010" i="52"/>
  <c r="D1011" i="52"/>
  <c r="D1012" i="52"/>
  <c r="D1013" i="52"/>
  <c r="D1014" i="52"/>
  <c r="D1015" i="52"/>
  <c r="D1016" i="52"/>
  <c r="D1017" i="52"/>
  <c r="D1018" i="52"/>
  <c r="D1019" i="52"/>
  <c r="D1020" i="52"/>
  <c r="D1021" i="52"/>
  <c r="D1022" i="52"/>
  <c r="D1023" i="52"/>
  <c r="D1024" i="52"/>
  <c r="D1025" i="52"/>
  <c r="D1026" i="52"/>
  <c r="D1027" i="52"/>
  <c r="D1028" i="52"/>
  <c r="D1029" i="52"/>
  <c r="D1030" i="52"/>
  <c r="D1031" i="52"/>
  <c r="D1032" i="52"/>
  <c r="D1033" i="52"/>
  <c r="D1034" i="52"/>
  <c r="D1035" i="52"/>
  <c r="D1036" i="52"/>
  <c r="D1037" i="52"/>
  <c r="D1038" i="52"/>
  <c r="D1039" i="52"/>
  <c r="D1040" i="52"/>
  <c r="D1041" i="52"/>
  <c r="D1042" i="52"/>
  <c r="D1043" i="52"/>
  <c r="D1044" i="52"/>
  <c r="D1045" i="52"/>
  <c r="D1046" i="52"/>
  <c r="D1047" i="52"/>
  <c r="D1048" i="52"/>
  <c r="D1049" i="52"/>
  <c r="D1050" i="52"/>
  <c r="D1051" i="52"/>
  <c r="D1052" i="52"/>
  <c r="D1053" i="52"/>
  <c r="D1054" i="52"/>
  <c r="D1055" i="52"/>
  <c r="D1056" i="52"/>
  <c r="D1057" i="52"/>
  <c r="D1058" i="52"/>
  <c r="D1059" i="52"/>
  <c r="D1060" i="52"/>
  <c r="D1061" i="52"/>
  <c r="D1062" i="52"/>
  <c r="D1063" i="52"/>
  <c r="D1064" i="52"/>
  <c r="D1065" i="52"/>
  <c r="D1066" i="52"/>
  <c r="D1067" i="52"/>
  <c r="D1068" i="52"/>
  <c r="D1069" i="52"/>
  <c r="D1070" i="52"/>
  <c r="D1071" i="52"/>
  <c r="D1072" i="52"/>
  <c r="D1073" i="52"/>
  <c r="D1074" i="52"/>
  <c r="D1075" i="52"/>
  <c r="D1076" i="52"/>
  <c r="D1077" i="52"/>
  <c r="D1078" i="52"/>
  <c r="D1079" i="52"/>
  <c r="D1080" i="52"/>
  <c r="D1081" i="52"/>
  <c r="D1082" i="52"/>
  <c r="D1083" i="52"/>
  <c r="D1084" i="52"/>
  <c r="D1085" i="52"/>
  <c r="D1086" i="52"/>
  <c r="D1087" i="52"/>
  <c r="D1088" i="52"/>
  <c r="D1089" i="52"/>
  <c r="D1090" i="52"/>
  <c r="D1091" i="52"/>
  <c r="D1092" i="52"/>
  <c r="D1093" i="52"/>
  <c r="D1094" i="52"/>
  <c r="D1095" i="52"/>
  <c r="D1096" i="52"/>
  <c r="D732" i="52"/>
  <c r="D2" i="52"/>
  <c r="D3" i="52"/>
  <c r="D4" i="52"/>
  <c r="D5" i="52"/>
  <c r="D6" i="52"/>
  <c r="D7" i="52"/>
  <c r="D8" i="52"/>
  <c r="D9" i="52"/>
  <c r="D10" i="52"/>
  <c r="D11" i="52"/>
  <c r="D12" i="52"/>
  <c r="D13" i="52"/>
  <c r="D14" i="52"/>
  <c r="D15" i="52"/>
  <c r="D16" i="52"/>
  <c r="D17" i="52"/>
  <c r="D18" i="52"/>
  <c r="D19" i="52"/>
  <c r="D20" i="52"/>
  <c r="D21" i="52"/>
  <c r="D22" i="52"/>
  <c r="D23" i="52"/>
  <c r="D24" i="52"/>
  <c r="D25" i="52"/>
  <c r="D26" i="52"/>
  <c r="D27" i="52"/>
  <c r="D28" i="52"/>
  <c r="D29" i="52"/>
  <c r="D30" i="52"/>
  <c r="D31" i="52"/>
  <c r="D32" i="52"/>
  <c r="D33" i="52"/>
  <c r="D34" i="52"/>
  <c r="D35" i="52"/>
  <c r="D36" i="52"/>
  <c r="D37" i="52"/>
  <c r="D38" i="52"/>
  <c r="D39" i="52"/>
  <c r="D40" i="52"/>
  <c r="D41" i="52"/>
  <c r="D42" i="52"/>
  <c r="D43" i="52"/>
  <c r="D44" i="52"/>
  <c r="D45" i="52"/>
  <c r="D46" i="52"/>
  <c r="D47" i="52"/>
  <c r="D48" i="52"/>
  <c r="D49" i="52"/>
  <c r="D50" i="52"/>
  <c r="D51" i="52"/>
  <c r="D52" i="52"/>
  <c r="D53" i="52"/>
  <c r="D54" i="52"/>
  <c r="D55" i="52"/>
  <c r="D56" i="52"/>
  <c r="D57" i="52"/>
  <c r="D58" i="52"/>
  <c r="D59" i="52"/>
  <c r="D60" i="52"/>
  <c r="D61" i="52"/>
  <c r="D62" i="52"/>
  <c r="D63" i="52"/>
  <c r="D64" i="52"/>
  <c r="D65" i="52"/>
  <c r="D66" i="52"/>
  <c r="D67" i="52"/>
  <c r="D68" i="52"/>
  <c r="D69" i="52"/>
  <c r="D70" i="52"/>
  <c r="D71" i="52"/>
  <c r="D72" i="52"/>
  <c r="D73" i="52"/>
  <c r="D74" i="52"/>
  <c r="D75" i="52"/>
  <c r="D76" i="52"/>
  <c r="D77" i="52"/>
  <c r="D78" i="52"/>
  <c r="D79" i="52"/>
  <c r="D80" i="52"/>
  <c r="D81" i="52"/>
  <c r="D82" i="52"/>
  <c r="D83" i="52"/>
  <c r="D84" i="52"/>
  <c r="D85" i="52"/>
  <c r="D86" i="52"/>
  <c r="D87" i="52"/>
  <c r="D88" i="52"/>
  <c r="D89" i="52"/>
  <c r="D90" i="52"/>
  <c r="D91" i="52"/>
  <c r="D92" i="52"/>
  <c r="D93" i="52"/>
  <c r="D94" i="52"/>
  <c r="D95" i="52"/>
  <c r="D96" i="52"/>
  <c r="D97" i="52"/>
  <c r="D98" i="52"/>
  <c r="D99" i="52"/>
  <c r="D100" i="52"/>
  <c r="D101" i="52"/>
  <c r="D102" i="52"/>
  <c r="D103" i="52"/>
  <c r="D104" i="52"/>
  <c r="D105" i="52"/>
  <c r="D106" i="52"/>
  <c r="D107" i="52"/>
  <c r="D108" i="52"/>
  <c r="D109" i="52"/>
  <c r="D110" i="52"/>
  <c r="D111" i="52"/>
  <c r="D112" i="52"/>
  <c r="D113" i="52"/>
  <c r="D114" i="52"/>
  <c r="D115" i="52"/>
  <c r="D116" i="52"/>
  <c r="D117" i="52"/>
  <c r="D118" i="52"/>
  <c r="D119" i="52"/>
  <c r="D120" i="52"/>
  <c r="D121" i="52"/>
  <c r="D122" i="52"/>
  <c r="D123" i="52"/>
  <c r="D124" i="52"/>
  <c r="D125" i="52"/>
  <c r="D126" i="52"/>
  <c r="D127" i="52"/>
  <c r="D128" i="52"/>
  <c r="D129" i="52"/>
  <c r="D130" i="52"/>
  <c r="D131" i="52"/>
  <c r="D132" i="52"/>
  <c r="D133" i="52"/>
  <c r="D134" i="52"/>
  <c r="D135" i="52"/>
  <c r="D136" i="52"/>
  <c r="D137" i="52"/>
  <c r="D138" i="52"/>
  <c r="D139" i="52"/>
  <c r="D140" i="52"/>
  <c r="D141" i="52"/>
  <c r="D142" i="52"/>
  <c r="D143" i="52"/>
  <c r="D144" i="52"/>
  <c r="D145" i="52"/>
  <c r="D146" i="52"/>
  <c r="D147" i="52"/>
  <c r="D148" i="52"/>
  <c r="D149" i="52"/>
  <c r="D150" i="52"/>
  <c r="D151" i="52"/>
  <c r="D152" i="52"/>
  <c r="D153" i="52"/>
  <c r="D154" i="52"/>
  <c r="D155" i="52"/>
  <c r="D156" i="52"/>
  <c r="D157" i="52"/>
  <c r="D158" i="52"/>
  <c r="D159" i="52"/>
  <c r="D160" i="52"/>
  <c r="D161" i="52"/>
  <c r="D162" i="52"/>
  <c r="D163" i="52"/>
  <c r="D164" i="52"/>
  <c r="D165" i="52"/>
  <c r="D166" i="52"/>
  <c r="D167" i="52"/>
  <c r="D168" i="52"/>
  <c r="D169" i="52"/>
  <c r="D170" i="52"/>
  <c r="D171" i="52"/>
  <c r="D172" i="52"/>
  <c r="D173" i="52"/>
  <c r="D174" i="52"/>
  <c r="D175" i="52"/>
  <c r="D176" i="52"/>
  <c r="D177" i="52"/>
  <c r="D178" i="52"/>
  <c r="D179" i="52"/>
  <c r="D180" i="52"/>
  <c r="D181" i="52"/>
  <c r="D182" i="52"/>
  <c r="D183" i="52"/>
  <c r="D184" i="52"/>
  <c r="D185" i="52"/>
  <c r="D186" i="52"/>
  <c r="D187" i="52"/>
  <c r="D188" i="52"/>
  <c r="D189" i="52"/>
  <c r="D190" i="52"/>
  <c r="D191" i="52"/>
  <c r="D192" i="52"/>
  <c r="D193" i="52"/>
  <c r="D194" i="52"/>
  <c r="D195" i="52"/>
  <c r="D196" i="52"/>
  <c r="D197" i="52"/>
  <c r="D198" i="52"/>
  <c r="D199" i="52"/>
  <c r="D200" i="52"/>
  <c r="D201" i="52"/>
  <c r="D202" i="52"/>
  <c r="D203" i="52"/>
  <c r="D204" i="52"/>
  <c r="D205" i="52"/>
  <c r="D206" i="52"/>
  <c r="D207" i="52"/>
  <c r="D208" i="52"/>
  <c r="D209" i="52"/>
  <c r="D210" i="52"/>
  <c r="D211" i="52"/>
  <c r="D212" i="52"/>
  <c r="D213" i="52"/>
  <c r="D214" i="52"/>
  <c r="D215" i="52"/>
  <c r="D216" i="52"/>
  <c r="D217" i="52"/>
  <c r="D218" i="52"/>
  <c r="D219" i="52"/>
  <c r="D220" i="52"/>
  <c r="D221" i="52"/>
  <c r="D222" i="52"/>
  <c r="D223" i="52"/>
  <c r="D224" i="52"/>
  <c r="D225" i="52"/>
  <c r="D226" i="52"/>
  <c r="D227" i="52"/>
  <c r="D228" i="52"/>
  <c r="D229" i="52"/>
  <c r="D230" i="52"/>
  <c r="D231" i="52"/>
  <c r="D232" i="52"/>
  <c r="D233" i="52"/>
  <c r="D234" i="52"/>
  <c r="D235" i="52"/>
  <c r="D236" i="52"/>
  <c r="D237" i="52"/>
  <c r="D238" i="52"/>
  <c r="D239" i="52"/>
  <c r="D240" i="52"/>
  <c r="D241" i="52"/>
  <c r="D242" i="52"/>
  <c r="D243" i="52"/>
  <c r="D244" i="52"/>
  <c r="D245" i="52"/>
  <c r="D246" i="52"/>
  <c r="D247" i="52"/>
  <c r="D248" i="52"/>
  <c r="D249" i="52"/>
  <c r="D250" i="52"/>
  <c r="D251" i="52"/>
  <c r="D252" i="52"/>
  <c r="D253" i="52"/>
  <c r="D254" i="52"/>
  <c r="D255" i="52"/>
  <c r="D256" i="52"/>
  <c r="D257" i="52"/>
  <c r="D258" i="52"/>
  <c r="D259" i="52"/>
  <c r="D260" i="52"/>
  <c r="D261" i="52"/>
  <c r="D262" i="52"/>
  <c r="D263" i="52"/>
  <c r="D264" i="52"/>
  <c r="D265" i="52"/>
  <c r="D266" i="52"/>
  <c r="D267" i="52"/>
  <c r="D268" i="52"/>
  <c r="D269" i="52"/>
  <c r="D270" i="52"/>
  <c r="D271" i="52"/>
  <c r="D272" i="52"/>
  <c r="D273" i="52"/>
  <c r="D274" i="52"/>
  <c r="D275" i="52"/>
  <c r="D276" i="52"/>
  <c r="D277" i="52"/>
  <c r="D278" i="52"/>
  <c r="D279" i="52"/>
  <c r="D280" i="52"/>
  <c r="D281" i="52"/>
  <c r="D282" i="52"/>
  <c r="D283" i="52"/>
  <c r="D284" i="52"/>
  <c r="D285" i="52"/>
  <c r="D286" i="52"/>
  <c r="D287" i="52"/>
  <c r="D288" i="52"/>
  <c r="D289" i="52"/>
  <c r="D290" i="52"/>
  <c r="D291" i="52"/>
  <c r="D292" i="52"/>
  <c r="D293" i="52"/>
  <c r="D294" i="52"/>
  <c r="D295" i="52"/>
  <c r="D296" i="52"/>
  <c r="D297" i="52"/>
  <c r="D298" i="52"/>
  <c r="D299" i="52"/>
  <c r="D300" i="52"/>
  <c r="D301" i="52"/>
  <c r="D302" i="52"/>
  <c r="D303" i="52"/>
  <c r="D304" i="52"/>
  <c r="D305" i="52"/>
  <c r="D306" i="52"/>
  <c r="D307" i="52"/>
  <c r="D308" i="52"/>
  <c r="D309" i="52"/>
  <c r="D310" i="52"/>
  <c r="D311" i="52"/>
  <c r="D312" i="52"/>
  <c r="D313" i="52"/>
  <c r="D314" i="52"/>
  <c r="D315" i="52"/>
  <c r="D316" i="52"/>
  <c r="D317" i="52"/>
  <c r="D318" i="52"/>
  <c r="D319" i="52"/>
  <c r="D320" i="52"/>
  <c r="D321" i="52"/>
  <c r="D322" i="52"/>
  <c r="D323" i="52"/>
  <c r="D324" i="52"/>
  <c r="D325" i="52"/>
  <c r="D326" i="52"/>
  <c r="D327" i="52"/>
  <c r="D328" i="52"/>
  <c r="D329" i="52"/>
  <c r="D330" i="52"/>
  <c r="D331" i="52"/>
  <c r="D332" i="52"/>
  <c r="D333" i="52"/>
  <c r="D334" i="52"/>
  <c r="D335" i="52"/>
  <c r="D336" i="52"/>
  <c r="D337" i="52"/>
  <c r="D338" i="52"/>
  <c r="D339" i="52"/>
  <c r="D340" i="52"/>
  <c r="D341" i="52"/>
  <c r="D342" i="52"/>
  <c r="D343" i="52"/>
  <c r="D344" i="52"/>
  <c r="D345" i="52"/>
  <c r="D346" i="52"/>
  <c r="D347" i="52"/>
  <c r="D348" i="52"/>
  <c r="D349" i="52"/>
  <c r="D350" i="52"/>
  <c r="D351" i="52"/>
  <c r="D352" i="52"/>
  <c r="D353" i="52"/>
  <c r="D354" i="52"/>
  <c r="D355" i="52"/>
  <c r="D356" i="52"/>
  <c r="D357" i="52"/>
  <c r="D358" i="52"/>
  <c r="D359" i="52"/>
  <c r="D360" i="52"/>
  <c r="D361" i="52"/>
  <c r="D362" i="52"/>
  <c r="D363" i="52"/>
  <c r="D364" i="52"/>
  <c r="D365" i="52"/>
  <c r="D366" i="52"/>
  <c r="D731" i="52"/>
  <c r="C731" i="52"/>
  <c r="D730" i="52"/>
  <c r="D729" i="52"/>
  <c r="D728" i="52"/>
  <c r="D727" i="52"/>
  <c r="D726" i="52"/>
  <c r="D725" i="52"/>
  <c r="D724" i="52"/>
  <c r="D723" i="52"/>
  <c r="D722" i="52"/>
  <c r="D721" i="52"/>
  <c r="D720" i="52"/>
  <c r="D719" i="52"/>
  <c r="D718" i="52"/>
  <c r="D717" i="52"/>
  <c r="D716" i="52"/>
  <c r="D715" i="52"/>
  <c r="D714" i="52"/>
  <c r="D713" i="52"/>
  <c r="D712" i="52"/>
  <c r="D711" i="52"/>
  <c r="D710" i="52"/>
  <c r="D709" i="52"/>
  <c r="D708" i="52"/>
  <c r="D707" i="52"/>
  <c r="D706" i="52"/>
  <c r="D705" i="52"/>
  <c r="D704" i="52"/>
  <c r="D703" i="52"/>
  <c r="D702" i="52"/>
  <c r="D701" i="52"/>
  <c r="D700" i="52"/>
  <c r="C700" i="52"/>
  <c r="D699" i="52"/>
  <c r="D698" i="52"/>
  <c r="D697" i="52"/>
  <c r="D696" i="52"/>
  <c r="D695" i="52"/>
  <c r="D694" i="52"/>
  <c r="D693" i="52"/>
  <c r="D692" i="52"/>
  <c r="D691" i="52"/>
  <c r="D690" i="52"/>
  <c r="D689" i="52"/>
  <c r="D688" i="52"/>
  <c r="D687" i="52"/>
  <c r="D686" i="52"/>
  <c r="D685" i="52"/>
  <c r="D684" i="52"/>
  <c r="D683" i="52"/>
  <c r="D682" i="52"/>
  <c r="D681" i="52"/>
  <c r="D680" i="52"/>
  <c r="D679" i="52"/>
  <c r="D678" i="52"/>
  <c r="D677" i="52"/>
  <c r="D676" i="52"/>
  <c r="D675" i="52"/>
  <c r="D674" i="52"/>
  <c r="D673" i="52"/>
  <c r="D672" i="52"/>
  <c r="D671" i="52"/>
  <c r="D670" i="52"/>
  <c r="C670" i="52"/>
  <c r="D669" i="52"/>
  <c r="D668" i="52"/>
  <c r="D667" i="52"/>
  <c r="D666" i="52"/>
  <c r="D665" i="52"/>
  <c r="D664" i="52"/>
  <c r="D663" i="52"/>
  <c r="D662" i="52"/>
  <c r="D661" i="52"/>
  <c r="D660" i="52"/>
  <c r="D659" i="52"/>
  <c r="D658" i="52"/>
  <c r="D657" i="52"/>
  <c r="D656" i="52"/>
  <c r="D655" i="52"/>
  <c r="D654" i="52"/>
  <c r="D653" i="52"/>
  <c r="D652" i="52"/>
  <c r="D651" i="52"/>
  <c r="D650" i="52"/>
  <c r="D649" i="52"/>
  <c r="D648" i="52"/>
  <c r="D647" i="52"/>
  <c r="D646" i="52"/>
  <c r="D645" i="52"/>
  <c r="D644" i="52"/>
  <c r="D643" i="52"/>
  <c r="D642" i="52"/>
  <c r="D641" i="52"/>
  <c r="D640" i="52"/>
  <c r="D639" i="52"/>
  <c r="C639" i="52"/>
  <c r="D638" i="52"/>
  <c r="D637" i="52"/>
  <c r="D636" i="52"/>
  <c r="D635" i="52"/>
  <c r="D634" i="52"/>
  <c r="D633" i="52"/>
  <c r="D632" i="52"/>
  <c r="D631" i="52"/>
  <c r="D630" i="52"/>
  <c r="D629" i="52"/>
  <c r="D628" i="52"/>
  <c r="D627" i="52"/>
  <c r="D626" i="52"/>
  <c r="D625" i="52"/>
  <c r="D624" i="52"/>
  <c r="D623" i="52"/>
  <c r="D622" i="52"/>
  <c r="D621" i="52"/>
  <c r="D620" i="52"/>
  <c r="D619" i="52"/>
  <c r="D618" i="52"/>
  <c r="D617" i="52"/>
  <c r="D616" i="52"/>
  <c r="D615" i="52"/>
  <c r="D614" i="52"/>
  <c r="D613" i="52"/>
  <c r="D612" i="52"/>
  <c r="D611" i="52"/>
  <c r="D610" i="52"/>
  <c r="D609" i="52"/>
  <c r="C609" i="52"/>
  <c r="D608" i="52"/>
  <c r="D607" i="52"/>
  <c r="D606" i="52"/>
  <c r="D605" i="52"/>
  <c r="D604" i="52"/>
  <c r="D603" i="52"/>
  <c r="D602" i="52"/>
  <c r="D601" i="52"/>
  <c r="D600" i="52"/>
  <c r="D599" i="52"/>
  <c r="D598" i="52"/>
  <c r="D597" i="52"/>
  <c r="D596" i="52"/>
  <c r="D595" i="52"/>
  <c r="D594" i="52"/>
  <c r="D593" i="52"/>
  <c r="D592" i="52"/>
  <c r="D591" i="52"/>
  <c r="D590" i="52"/>
  <c r="D589" i="52"/>
  <c r="D588" i="52"/>
  <c r="D587" i="52"/>
  <c r="D586" i="52"/>
  <c r="D585" i="52"/>
  <c r="D584" i="52"/>
  <c r="D583" i="52"/>
  <c r="D582" i="52"/>
  <c r="D581" i="52"/>
  <c r="D580" i="52"/>
  <c r="D579" i="52"/>
  <c r="D578" i="52"/>
  <c r="C578" i="52"/>
  <c r="D577" i="52"/>
  <c r="D576" i="52"/>
  <c r="D575" i="52"/>
  <c r="D574" i="52"/>
  <c r="D573" i="52"/>
  <c r="D572" i="52"/>
  <c r="D571" i="52"/>
  <c r="D570" i="52"/>
  <c r="D569" i="52"/>
  <c r="D568" i="52"/>
  <c r="D567" i="52"/>
  <c r="D566" i="52"/>
  <c r="D565" i="52"/>
  <c r="D564" i="52"/>
  <c r="D563" i="52"/>
  <c r="D562" i="52"/>
  <c r="D561" i="52"/>
  <c r="D560" i="52"/>
  <c r="D559" i="52"/>
  <c r="D558" i="52"/>
  <c r="D557" i="52"/>
  <c r="D556" i="52"/>
  <c r="D555" i="52"/>
  <c r="D554" i="52"/>
  <c r="D553" i="52"/>
  <c r="D552" i="52"/>
  <c r="D551" i="52"/>
  <c r="D550" i="52"/>
  <c r="D549" i="52"/>
  <c r="D548" i="52"/>
  <c r="D547" i="52"/>
  <c r="C547" i="52"/>
  <c r="D546" i="52"/>
  <c r="D545" i="52"/>
  <c r="D544" i="52"/>
  <c r="D543" i="52"/>
  <c r="D542" i="52"/>
  <c r="D541" i="52"/>
  <c r="D540" i="52"/>
  <c r="D539" i="52"/>
  <c r="D538" i="52"/>
  <c r="D537" i="52"/>
  <c r="D536" i="52"/>
  <c r="D535" i="52"/>
  <c r="D534" i="52"/>
  <c r="D533" i="52"/>
  <c r="D532" i="52"/>
  <c r="D531" i="52"/>
  <c r="D530" i="52"/>
  <c r="D529" i="52"/>
  <c r="D528" i="52"/>
  <c r="D527" i="52"/>
  <c r="D526" i="52"/>
  <c r="D525" i="52"/>
  <c r="D524" i="52"/>
  <c r="D523" i="52"/>
  <c r="D522" i="52"/>
  <c r="D521" i="52"/>
  <c r="D520" i="52"/>
  <c r="D519" i="52"/>
  <c r="D518" i="52"/>
  <c r="D517" i="52"/>
  <c r="C517" i="52"/>
  <c r="D516" i="52"/>
  <c r="D515" i="52"/>
  <c r="D514" i="52"/>
  <c r="D513" i="52"/>
  <c r="D512" i="52"/>
  <c r="D511" i="52"/>
  <c r="D510" i="52"/>
  <c r="D509" i="52"/>
  <c r="D508" i="52"/>
  <c r="D507" i="52"/>
  <c r="D506" i="52"/>
  <c r="D505" i="52"/>
  <c r="D504" i="52"/>
  <c r="D503" i="52"/>
  <c r="D502" i="52"/>
  <c r="D501" i="52"/>
  <c r="D500" i="52"/>
  <c r="D499" i="52"/>
  <c r="D498" i="52"/>
  <c r="D497" i="52"/>
  <c r="D496" i="52"/>
  <c r="D495" i="52"/>
  <c r="D494" i="52"/>
  <c r="D493" i="52"/>
  <c r="D492" i="52"/>
  <c r="D491" i="52"/>
  <c r="D490" i="52"/>
  <c r="D489" i="52"/>
  <c r="D488" i="52"/>
  <c r="D487" i="52"/>
  <c r="D486" i="52"/>
  <c r="C486" i="52"/>
  <c r="D485" i="52"/>
  <c r="D484" i="52"/>
  <c r="D483" i="52"/>
  <c r="D482" i="52"/>
  <c r="D481" i="52"/>
  <c r="D480" i="52"/>
  <c r="D479" i="52"/>
  <c r="D478" i="52"/>
  <c r="D477" i="52"/>
  <c r="D476" i="52"/>
  <c r="D475" i="52"/>
  <c r="D474" i="52"/>
  <c r="D473" i="52"/>
  <c r="D472" i="52"/>
  <c r="D471" i="52"/>
  <c r="D470" i="52"/>
  <c r="D469" i="52"/>
  <c r="D468" i="52"/>
  <c r="D467" i="52"/>
  <c r="D466" i="52"/>
  <c r="D465" i="52"/>
  <c r="D464" i="52"/>
  <c r="D463" i="52"/>
  <c r="D462" i="52"/>
  <c r="D461" i="52"/>
  <c r="D460" i="52"/>
  <c r="D459" i="52"/>
  <c r="D458" i="52"/>
  <c r="D457" i="52"/>
  <c r="D456" i="52"/>
  <c r="C456" i="52"/>
  <c r="D455" i="52"/>
  <c r="D454" i="52"/>
  <c r="D453" i="52"/>
  <c r="D452" i="52"/>
  <c r="D451" i="52"/>
  <c r="D450" i="52"/>
  <c r="D449" i="52"/>
  <c r="D448" i="52"/>
  <c r="D447" i="52"/>
  <c r="D446" i="52"/>
  <c r="D445" i="52"/>
  <c r="D444" i="52"/>
  <c r="D443" i="52"/>
  <c r="D442" i="52"/>
  <c r="D441" i="52"/>
  <c r="D440" i="52"/>
  <c r="D439" i="52"/>
  <c r="D438" i="52"/>
  <c r="D437" i="52"/>
  <c r="D436" i="52"/>
  <c r="D435" i="52"/>
  <c r="D434" i="52"/>
  <c r="D433" i="52"/>
  <c r="D432" i="52"/>
  <c r="D431" i="52"/>
  <c r="D430" i="52"/>
  <c r="D429" i="52"/>
  <c r="D428" i="52"/>
  <c r="D427" i="52"/>
  <c r="D426" i="52"/>
  <c r="D425" i="52"/>
  <c r="C425" i="52"/>
  <c r="D424" i="52"/>
  <c r="D423" i="52"/>
  <c r="D422" i="52"/>
  <c r="D421" i="52"/>
  <c r="D420" i="52"/>
  <c r="D419" i="52"/>
  <c r="D418" i="52"/>
  <c r="D417" i="52"/>
  <c r="D416" i="52"/>
  <c r="D415" i="52"/>
  <c r="D414" i="52"/>
  <c r="D413" i="52"/>
  <c r="D412" i="52"/>
  <c r="D411" i="52"/>
  <c r="D410" i="52"/>
  <c r="D409" i="52"/>
  <c r="D408" i="52"/>
  <c r="D407" i="52"/>
  <c r="D406" i="52"/>
  <c r="D405" i="52"/>
  <c r="D404" i="52"/>
  <c r="D403" i="52"/>
  <c r="D402" i="52"/>
  <c r="D401" i="52"/>
  <c r="D400" i="52"/>
  <c r="D399" i="52"/>
  <c r="D398" i="52"/>
  <c r="D397" i="52"/>
  <c r="C397" i="52"/>
  <c r="D396" i="52"/>
  <c r="D395" i="52"/>
  <c r="D394" i="52"/>
  <c r="D393" i="52"/>
  <c r="D392" i="52"/>
  <c r="D391" i="52"/>
  <c r="D390" i="52"/>
  <c r="D389" i="52"/>
  <c r="D388" i="52"/>
  <c r="D387" i="52"/>
  <c r="D386" i="52"/>
  <c r="D385" i="52"/>
  <c r="D384" i="52"/>
  <c r="D383" i="52"/>
  <c r="D382" i="52"/>
  <c r="D381" i="52"/>
  <c r="D380" i="52"/>
  <c r="D379" i="52"/>
  <c r="D378" i="52"/>
  <c r="D377" i="52"/>
  <c r="D376" i="52"/>
  <c r="D375" i="52"/>
  <c r="D374" i="52"/>
  <c r="D373" i="52"/>
  <c r="D372" i="52"/>
  <c r="D371" i="52"/>
  <c r="D370" i="52"/>
  <c r="D369" i="52"/>
  <c r="D368" i="52"/>
  <c r="D367" i="52"/>
  <c r="E41" i="49" l="1"/>
  <c r="E43" i="49"/>
  <c r="D4" i="53"/>
  <c r="C4" i="53"/>
  <c r="B4" i="53"/>
  <c r="D3" i="53"/>
  <c r="C3" i="53"/>
  <c r="B3" i="53"/>
  <c r="D2" i="53"/>
  <c r="C2" i="53"/>
  <c r="B2" i="53"/>
  <c r="D1" i="53"/>
  <c r="C1" i="53"/>
  <c r="B1" i="53"/>
  <c r="C366" i="52"/>
  <c r="C335" i="52"/>
  <c r="C305" i="52"/>
  <c r="C274" i="52"/>
  <c r="C244" i="52"/>
  <c r="C213" i="52"/>
  <c r="C182" i="52"/>
  <c r="C152" i="52"/>
  <c r="C121" i="52"/>
  <c r="C91" i="52"/>
  <c r="C60" i="52"/>
  <c r="C32" i="52"/>
  <c r="M9" i="51" l="1"/>
  <c r="M120" i="51"/>
  <c r="M108" i="51"/>
  <c r="M167" i="51"/>
  <c r="M161" i="51"/>
  <c r="M155" i="51"/>
  <c r="M149" i="51"/>
  <c r="M143" i="51"/>
  <c r="M123" i="51"/>
  <c r="M111" i="51"/>
  <c r="M99" i="51"/>
  <c r="M114" i="51"/>
  <c r="M102" i="51"/>
  <c r="M170" i="51"/>
  <c r="M158" i="51"/>
  <c r="M146" i="51"/>
  <c r="M117" i="51"/>
  <c r="M105" i="51"/>
  <c r="M126" i="51"/>
  <c r="M164" i="51"/>
  <c r="M152" i="51"/>
  <c r="Q4" i="51"/>
  <c r="M116" i="51"/>
  <c r="M104" i="51"/>
  <c r="M169" i="51"/>
  <c r="M163" i="51"/>
  <c r="M157" i="51"/>
  <c r="M151" i="51"/>
  <c r="M145" i="51"/>
  <c r="M119" i="51"/>
  <c r="M107" i="51"/>
  <c r="M122" i="51"/>
  <c r="M166" i="51"/>
  <c r="M154" i="51"/>
  <c r="M142" i="51"/>
  <c r="M113" i="51"/>
  <c r="M101" i="51"/>
  <c r="M110" i="51"/>
  <c r="M98" i="51"/>
  <c r="M160" i="51"/>
  <c r="M148" i="51"/>
  <c r="M125" i="51"/>
  <c r="M124" i="51"/>
  <c r="M112" i="51"/>
  <c r="M100" i="51"/>
  <c r="M165" i="51"/>
  <c r="M159" i="51"/>
  <c r="M153" i="51"/>
  <c r="M147" i="51"/>
  <c r="M141" i="51"/>
  <c r="M115" i="51"/>
  <c r="M103" i="51"/>
  <c r="M118" i="51"/>
  <c r="M106" i="51"/>
  <c r="M162" i="51"/>
  <c r="M150" i="51"/>
  <c r="M168" i="51"/>
  <c r="M156" i="51"/>
  <c r="M144" i="51"/>
  <c r="M121" i="51"/>
  <c r="M109" i="51"/>
  <c r="M97" i="51"/>
  <c r="M76" i="51"/>
  <c r="M27" i="51"/>
  <c r="Q5" i="51"/>
  <c r="M70" i="51"/>
  <c r="M64" i="51"/>
  <c r="M58" i="51"/>
  <c r="M16" i="51"/>
  <c r="M28" i="51"/>
  <c r="M54" i="51"/>
  <c r="M60" i="51"/>
  <c r="M66" i="51"/>
  <c r="M72" i="51"/>
  <c r="M68" i="51"/>
  <c r="M19" i="51"/>
  <c r="M31" i="51"/>
  <c r="M78" i="51"/>
  <c r="M80" i="51"/>
  <c r="M56" i="51"/>
  <c r="M62" i="51"/>
  <c r="M20" i="51"/>
  <c r="M32" i="51"/>
  <c r="M53" i="51"/>
  <c r="M55" i="51"/>
  <c r="M57" i="51"/>
  <c r="M59" i="51"/>
  <c r="M61" i="51"/>
  <c r="M63" i="51"/>
  <c r="M65" i="51"/>
  <c r="M67" i="51"/>
  <c r="M69" i="51"/>
  <c r="M71" i="51"/>
  <c r="M73" i="51"/>
  <c r="M75" i="51"/>
  <c r="M77" i="51"/>
  <c r="M82" i="51"/>
  <c r="M74" i="51"/>
  <c r="M11" i="51"/>
  <c r="M23" i="51"/>
  <c r="M35" i="51"/>
  <c r="M79" i="51"/>
  <c r="M81" i="51"/>
  <c r="M12" i="51"/>
  <c r="AA9" i="51"/>
  <c r="M13" i="51"/>
  <c r="M17" i="51"/>
  <c r="M21" i="51"/>
  <c r="M25" i="51"/>
  <c r="M29" i="51"/>
  <c r="M33" i="51"/>
  <c r="M37" i="51"/>
  <c r="Q3" i="51"/>
  <c r="M24" i="51"/>
  <c r="M36" i="51"/>
  <c r="M10" i="51"/>
  <c r="M14" i="51"/>
  <c r="M18" i="51"/>
  <c r="M22" i="51"/>
  <c r="M26" i="51"/>
  <c r="M30" i="51"/>
  <c r="M34" i="51"/>
  <c r="M38" i="51"/>
  <c r="M15" i="51"/>
  <c r="Z109" i="51" l="1"/>
  <c r="AB109" i="51" s="1"/>
  <c r="AA109" i="51"/>
  <c r="AA168" i="51"/>
  <c r="Z168" i="51"/>
  <c r="AB168" i="51" s="1"/>
  <c r="Z118" i="51"/>
  <c r="AB118" i="51" s="1"/>
  <c r="AA118" i="51"/>
  <c r="AA147" i="51"/>
  <c r="Z147" i="51"/>
  <c r="AB147" i="51" s="1"/>
  <c r="AA100" i="51"/>
  <c r="Z100" i="51"/>
  <c r="AB100" i="51" s="1"/>
  <c r="Z148" i="51"/>
  <c r="AB148" i="51" s="1"/>
  <c r="AA148" i="51"/>
  <c r="Z101" i="51"/>
  <c r="AB101" i="51" s="1"/>
  <c r="AA101" i="51"/>
  <c r="AA166" i="51"/>
  <c r="Z166" i="51"/>
  <c r="AB166" i="51" s="1"/>
  <c r="AA145" i="51"/>
  <c r="Z145" i="51"/>
  <c r="AB145" i="51" s="1"/>
  <c r="AA169" i="51"/>
  <c r="Z169" i="51"/>
  <c r="AB169" i="51" s="1"/>
  <c r="AA152" i="51"/>
  <c r="Z152" i="51"/>
  <c r="AB152" i="51" s="1"/>
  <c r="Z117" i="51"/>
  <c r="AB117" i="51" s="1"/>
  <c r="AA117" i="51"/>
  <c r="Z102" i="51"/>
  <c r="AB102" i="51" s="1"/>
  <c r="AA102" i="51"/>
  <c r="Z123" i="51"/>
  <c r="AB123" i="51" s="1"/>
  <c r="AA123" i="51"/>
  <c r="AA161" i="51"/>
  <c r="Z161" i="51"/>
  <c r="AB161" i="51" s="1"/>
  <c r="Z121" i="51"/>
  <c r="AB121" i="51" s="1"/>
  <c r="AA121" i="51"/>
  <c r="AA150" i="51"/>
  <c r="Z150" i="51"/>
  <c r="AB150" i="51" s="1"/>
  <c r="Z103" i="51"/>
  <c r="AB103" i="51" s="1"/>
  <c r="AA103" i="51"/>
  <c r="Z153" i="51"/>
  <c r="AB153" i="51" s="1"/>
  <c r="AA153" i="51"/>
  <c r="AA112" i="51"/>
  <c r="Z112" i="51"/>
  <c r="AB112" i="51" s="1"/>
  <c r="AA160" i="51"/>
  <c r="Z160" i="51"/>
  <c r="AB160" i="51" s="1"/>
  <c r="Z113" i="51"/>
  <c r="AB113" i="51" s="1"/>
  <c r="AA113" i="51"/>
  <c r="Z122" i="51"/>
  <c r="AB122" i="51" s="1"/>
  <c r="AA122" i="51"/>
  <c r="Z151" i="51"/>
  <c r="AB151" i="51" s="1"/>
  <c r="AA151" i="51"/>
  <c r="AA104" i="51"/>
  <c r="Z104" i="51"/>
  <c r="AB104" i="51" s="1"/>
  <c r="AA164" i="51"/>
  <c r="Z164" i="51"/>
  <c r="AB164" i="51" s="1"/>
  <c r="AA146" i="51"/>
  <c r="Z146" i="51"/>
  <c r="AB146" i="51" s="1"/>
  <c r="Z114" i="51"/>
  <c r="AB114" i="51" s="1"/>
  <c r="AA114" i="51"/>
  <c r="AA143" i="51"/>
  <c r="Z143" i="51"/>
  <c r="AB143" i="51" s="1"/>
  <c r="AA167" i="51"/>
  <c r="Z167" i="51"/>
  <c r="AB167" i="51" s="1"/>
  <c r="Z144" i="51"/>
  <c r="AB144" i="51" s="1"/>
  <c r="AA144" i="51"/>
  <c r="AA162" i="51"/>
  <c r="Z162" i="51"/>
  <c r="AB162" i="51" s="1"/>
  <c r="Z115" i="51"/>
  <c r="AB115" i="51" s="1"/>
  <c r="AA115" i="51"/>
  <c r="AA159" i="51"/>
  <c r="Z159" i="51"/>
  <c r="AB159" i="51" s="1"/>
  <c r="Z124" i="51"/>
  <c r="AB124" i="51" s="1"/>
  <c r="AA124" i="51"/>
  <c r="Z98" i="51"/>
  <c r="AB98" i="51" s="1"/>
  <c r="AA98" i="51"/>
  <c r="AA142" i="51"/>
  <c r="Z142" i="51"/>
  <c r="AB142" i="51" s="1"/>
  <c r="Z107" i="51"/>
  <c r="AB107" i="51" s="1"/>
  <c r="AA107" i="51"/>
  <c r="AA157" i="51"/>
  <c r="Z157" i="51"/>
  <c r="AB157" i="51" s="1"/>
  <c r="Z116" i="51"/>
  <c r="AB116" i="51" s="1"/>
  <c r="AA116" i="51"/>
  <c r="Z126" i="51"/>
  <c r="AB126" i="51" s="1"/>
  <c r="AA126" i="51"/>
  <c r="AA158" i="51"/>
  <c r="Z158" i="51"/>
  <c r="AB158" i="51" s="1"/>
  <c r="Z99" i="51"/>
  <c r="AB99" i="51" s="1"/>
  <c r="AA99" i="51"/>
  <c r="AA149" i="51"/>
  <c r="Z149" i="51"/>
  <c r="AB149" i="51" s="1"/>
  <c r="Z108" i="51"/>
  <c r="AB108" i="51" s="1"/>
  <c r="AA108" i="51"/>
  <c r="Z97" i="51"/>
  <c r="AB97" i="51" s="1"/>
  <c r="AA97" i="51"/>
  <c r="AA156" i="51"/>
  <c r="Z156" i="51"/>
  <c r="AB156" i="51" s="1"/>
  <c r="Z106" i="51"/>
  <c r="AB106" i="51" s="1"/>
  <c r="AA106" i="51"/>
  <c r="AA141" i="51"/>
  <c r="Z141" i="51"/>
  <c r="AB141" i="51" s="1"/>
  <c r="Z165" i="51"/>
  <c r="AB165" i="51" s="1"/>
  <c r="AA165" i="51"/>
  <c r="Z125" i="51"/>
  <c r="AB125" i="51" s="1"/>
  <c r="AA125" i="51"/>
  <c r="Z110" i="51"/>
  <c r="AB110" i="51" s="1"/>
  <c r="AA110" i="51"/>
  <c r="AA154" i="51"/>
  <c r="Z154" i="51"/>
  <c r="AB154" i="51" s="1"/>
  <c r="Z119" i="51"/>
  <c r="AB119" i="51" s="1"/>
  <c r="AA119" i="51"/>
  <c r="AA163" i="51"/>
  <c r="Z163" i="51"/>
  <c r="AB163" i="51" s="1"/>
  <c r="Z105" i="51"/>
  <c r="AB105" i="51" s="1"/>
  <c r="AA105" i="51"/>
  <c r="AA170" i="51"/>
  <c r="Z170" i="51"/>
  <c r="AB170" i="51" s="1"/>
  <c r="Z111" i="51"/>
  <c r="AB111" i="51" s="1"/>
  <c r="AA111" i="51"/>
  <c r="AA155" i="51"/>
  <c r="Z155" i="51"/>
  <c r="AB155" i="51" s="1"/>
  <c r="Z120" i="51"/>
  <c r="AB120" i="51" s="1"/>
  <c r="AA120" i="51"/>
  <c r="Z27" i="51"/>
  <c r="AB27" i="51" s="1"/>
  <c r="Z76" i="51"/>
  <c r="AB76" i="51" s="1"/>
  <c r="AA76" i="51"/>
  <c r="AA37" i="51"/>
  <c r="Z59" i="51"/>
  <c r="AB59" i="51" s="1"/>
  <c r="AA32" i="51"/>
  <c r="AA80" i="51"/>
  <c r="AA27" i="51"/>
  <c r="AA36" i="51"/>
  <c r="AA33" i="51"/>
  <c r="Z11" i="51"/>
  <c r="AB11" i="51" s="1"/>
  <c r="Z75" i="51"/>
  <c r="AB75" i="51" s="1"/>
  <c r="AA24" i="51"/>
  <c r="AA29" i="51"/>
  <c r="AA28" i="51"/>
  <c r="AA15" i="51"/>
  <c r="AA25" i="51"/>
  <c r="AA35" i="51"/>
  <c r="AA31" i="51"/>
  <c r="Z28" i="51"/>
  <c r="AB28" i="51" s="1"/>
  <c r="Z32" i="51"/>
  <c r="AB32" i="51" s="1"/>
  <c r="AA34" i="51"/>
  <c r="AA18" i="51"/>
  <c r="AA30" i="51"/>
  <c r="AA14" i="51"/>
  <c r="Z23" i="51"/>
  <c r="AB23" i="51" s="1"/>
  <c r="AA23" i="51"/>
  <c r="AA77" i="51"/>
  <c r="Z69" i="51"/>
  <c r="AB69" i="51" s="1"/>
  <c r="AA69" i="51"/>
  <c r="Z61" i="51"/>
  <c r="AB61" i="51" s="1"/>
  <c r="AA61" i="51"/>
  <c r="Z53" i="51"/>
  <c r="AB53" i="51" s="1"/>
  <c r="AA53" i="51"/>
  <c r="Z56" i="51"/>
  <c r="AB56" i="51" s="1"/>
  <c r="AA56" i="51"/>
  <c r="AA19" i="51"/>
  <c r="Z60" i="51"/>
  <c r="AB60" i="51" s="1"/>
  <c r="AA60" i="51"/>
  <c r="Z58" i="51"/>
  <c r="AB58" i="51" s="1"/>
  <c r="AA58" i="51"/>
  <c r="AA26" i="51"/>
  <c r="Z81" i="51"/>
  <c r="AB81" i="51" s="1"/>
  <c r="AA81" i="51"/>
  <c r="AA11" i="51"/>
  <c r="AA75" i="51"/>
  <c r="AA67" i="51"/>
  <c r="AA59" i="51"/>
  <c r="Z68" i="51"/>
  <c r="AB68" i="51" s="1"/>
  <c r="AA68" i="51"/>
  <c r="Z54" i="51"/>
  <c r="AB54" i="51" s="1"/>
  <c r="AA54" i="51"/>
  <c r="Z64" i="51"/>
  <c r="AB64" i="51" s="1"/>
  <c r="AA64" i="51"/>
  <c r="Z13" i="51"/>
  <c r="AB13" i="51" s="1"/>
  <c r="AA13" i="51"/>
  <c r="AA10" i="51"/>
  <c r="AA21" i="51"/>
  <c r="AA12" i="51"/>
  <c r="AA38" i="51"/>
  <c r="AA22" i="51"/>
  <c r="AA17" i="51"/>
  <c r="AA79" i="51"/>
  <c r="Z74" i="51"/>
  <c r="AB74" i="51" s="1"/>
  <c r="AA74" i="51"/>
  <c r="Z73" i="51"/>
  <c r="AB73" i="51" s="1"/>
  <c r="AA73" i="51"/>
  <c r="Z65" i="51"/>
  <c r="AB65" i="51" s="1"/>
  <c r="AA65" i="51"/>
  <c r="Z57" i="51"/>
  <c r="AB57" i="51" s="1"/>
  <c r="AA57" i="51"/>
  <c r="AA20" i="51"/>
  <c r="Z78" i="51"/>
  <c r="AB78" i="51" s="1"/>
  <c r="AA78" i="51"/>
  <c r="Z72" i="51"/>
  <c r="AB72" i="51" s="1"/>
  <c r="AA72" i="51"/>
  <c r="Z70" i="51"/>
  <c r="AB70" i="51" s="1"/>
  <c r="AA70" i="51"/>
  <c r="Z82" i="51"/>
  <c r="AB82" i="51" s="1"/>
  <c r="AA82" i="51"/>
  <c r="AA71" i="51"/>
  <c r="AA63" i="51"/>
  <c r="AA55" i="51"/>
  <c r="Z62" i="51"/>
  <c r="AB62" i="51" s="1"/>
  <c r="AA62" i="51"/>
  <c r="Z66" i="51"/>
  <c r="AB66" i="51" s="1"/>
  <c r="AA66" i="51"/>
  <c r="AA16" i="51"/>
  <c r="Z67" i="51"/>
  <c r="AB67" i="51" s="1"/>
  <c r="Z63" i="51"/>
  <c r="AB63" i="51" s="1"/>
  <c r="Z71" i="51"/>
  <c r="AB71" i="51" s="1"/>
  <c r="Z35" i="51"/>
  <c r="AB35" i="51" s="1"/>
  <c r="Z16" i="51"/>
  <c r="AB16" i="51" s="1"/>
  <c r="Z55" i="51"/>
  <c r="AB55" i="51" s="1"/>
  <c r="Z31" i="51"/>
  <c r="AB31" i="51" s="1"/>
  <c r="Z19" i="51"/>
  <c r="AB19" i="51" s="1"/>
  <c r="Z10" i="51"/>
  <c r="AB10" i="51" s="1"/>
  <c r="Z37" i="51"/>
  <c r="AB37" i="51" s="1"/>
  <c r="Z20" i="51"/>
  <c r="AB20" i="51" s="1"/>
  <c r="Z79" i="51"/>
  <c r="AB79" i="51" s="1"/>
  <c r="Z77" i="51"/>
  <c r="AB77" i="51" s="1"/>
  <c r="Z80" i="51"/>
  <c r="AB80" i="51" s="1"/>
  <c r="Z12" i="51"/>
  <c r="AB12" i="51" s="1"/>
  <c r="Z36" i="51"/>
  <c r="AB36" i="51" s="1"/>
  <c r="Z9" i="51"/>
  <c r="AB9" i="51" s="1"/>
  <c r="Z14" i="51"/>
  <c r="AB14" i="51" s="1"/>
  <c r="Z30" i="51"/>
  <c r="AB30" i="51" s="1"/>
  <c r="Z17" i="51"/>
  <c r="AB17" i="51" s="1"/>
  <c r="Z33" i="51"/>
  <c r="AB33" i="51" s="1"/>
  <c r="Z38" i="51"/>
  <c r="AB38" i="51" s="1"/>
  <c r="Z21" i="51"/>
  <c r="AB21" i="51" s="1"/>
  <c r="Z26" i="51"/>
  <c r="AB26" i="51" s="1"/>
  <c r="Z22" i="51"/>
  <c r="AB22" i="51" s="1"/>
  <c r="Z24" i="51"/>
  <c r="AB24" i="51" s="1"/>
  <c r="Z18" i="51"/>
  <c r="AB18" i="51" s="1"/>
  <c r="Z34" i="51"/>
  <c r="AB34" i="51" s="1"/>
  <c r="Z15" i="51"/>
  <c r="AB15" i="51" s="1"/>
  <c r="Z25" i="51"/>
  <c r="AB25" i="51" s="1"/>
  <c r="Z29" i="51"/>
  <c r="AB29" i="51" s="1"/>
  <c r="AC156" i="51" l="1"/>
  <c r="AD156" i="51" s="1"/>
  <c r="U156" i="51" s="1"/>
  <c r="T156" i="51" s="1"/>
  <c r="AC10" i="51"/>
  <c r="AD10" i="51" s="1"/>
  <c r="U10" i="51" s="1"/>
  <c r="T10" i="51" s="1"/>
  <c r="AC12" i="51"/>
  <c r="AD12" i="51" s="1"/>
  <c r="U12" i="51" s="1"/>
  <c r="T12" i="51" s="1"/>
  <c r="AC163" i="51"/>
  <c r="AD163" i="51" s="1"/>
  <c r="U163" i="51" s="1"/>
  <c r="T163" i="51" s="1"/>
  <c r="AC159" i="51"/>
  <c r="AD159" i="51" s="1"/>
  <c r="U159" i="51" s="1"/>
  <c r="T159" i="51" s="1"/>
  <c r="AC112" i="51"/>
  <c r="AD112" i="51" s="1"/>
  <c r="U112" i="51" s="1"/>
  <c r="T112" i="51" s="1"/>
  <c r="AC18" i="51"/>
  <c r="AD18" i="51" s="1"/>
  <c r="U18" i="51" s="1"/>
  <c r="T18" i="51" s="1"/>
  <c r="AC22" i="51"/>
  <c r="AD22" i="51" s="1"/>
  <c r="U22" i="51" s="1"/>
  <c r="T22" i="51" s="1"/>
  <c r="AC19" i="51"/>
  <c r="AD19" i="51" s="1"/>
  <c r="U19" i="51" s="1"/>
  <c r="T19" i="51" s="1"/>
  <c r="AC29" i="51"/>
  <c r="AD29" i="51" s="1"/>
  <c r="U29" i="51" s="1"/>
  <c r="T29" i="51" s="1"/>
  <c r="AC15" i="51"/>
  <c r="AD15" i="51" s="1"/>
  <c r="U15" i="51" s="1"/>
  <c r="T15" i="51" s="1"/>
  <c r="AC32" i="51"/>
  <c r="AD32" i="51" s="1"/>
  <c r="U32" i="51" s="1"/>
  <c r="T32" i="51" s="1"/>
  <c r="AC167" i="51"/>
  <c r="AD167" i="51" s="1"/>
  <c r="U167" i="51" s="1"/>
  <c r="T167" i="51" s="1"/>
  <c r="AC20" i="51"/>
  <c r="AD20" i="51" s="1"/>
  <c r="U20" i="51" s="1"/>
  <c r="T20" i="51" s="1"/>
  <c r="AC147" i="51"/>
  <c r="AD147" i="51" s="1"/>
  <c r="U147" i="51" s="1"/>
  <c r="T147" i="51" s="1"/>
  <c r="AC21" i="51"/>
  <c r="AD21" i="51" s="1"/>
  <c r="U21" i="51" s="1"/>
  <c r="T21" i="51" s="1"/>
  <c r="AC31" i="51"/>
  <c r="AD31" i="51" s="1"/>
  <c r="U31" i="51" s="1"/>
  <c r="T31" i="51" s="1"/>
  <c r="AC33" i="51"/>
  <c r="AD33" i="51" s="1"/>
  <c r="U33" i="51" s="1"/>
  <c r="T33" i="51" s="1"/>
  <c r="AC16" i="51"/>
  <c r="AD16" i="51" s="1"/>
  <c r="U16" i="51" s="1"/>
  <c r="T16" i="51" s="1"/>
  <c r="AC30" i="51"/>
  <c r="AD30" i="51" s="1"/>
  <c r="U30" i="51" s="1"/>
  <c r="T30" i="51" s="1"/>
  <c r="AC71" i="51"/>
  <c r="AD71" i="51" s="1"/>
  <c r="U71" i="51" s="1"/>
  <c r="T71" i="51" s="1"/>
  <c r="AC35" i="51"/>
  <c r="AD35" i="51" s="1"/>
  <c r="U35" i="51" s="1"/>
  <c r="T35" i="51" s="1"/>
  <c r="AC63" i="51"/>
  <c r="AD63" i="51" s="1"/>
  <c r="U63" i="51" s="1"/>
  <c r="T63" i="51" s="1"/>
  <c r="AC67" i="51"/>
  <c r="AD67" i="51" s="1"/>
  <c r="U67" i="51" s="1"/>
  <c r="T67" i="51" s="1"/>
  <c r="AC66" i="51"/>
  <c r="AD66" i="51" s="1"/>
  <c r="U66" i="51" s="1"/>
  <c r="T66" i="51" s="1"/>
  <c r="AC62" i="51"/>
  <c r="AD62" i="51" s="1"/>
  <c r="U62" i="51" s="1"/>
  <c r="T62" i="51" s="1"/>
  <c r="AC82" i="51"/>
  <c r="AD82" i="51" s="1"/>
  <c r="U82" i="51" s="1"/>
  <c r="T82" i="51" s="1"/>
  <c r="AC70" i="51"/>
  <c r="AD70" i="51" s="1"/>
  <c r="U70" i="51" s="1"/>
  <c r="T70" i="51" s="1"/>
  <c r="AC72" i="51"/>
  <c r="AD72" i="51" s="1"/>
  <c r="U72" i="51" s="1"/>
  <c r="T72" i="51" s="1"/>
  <c r="AC78" i="51"/>
  <c r="AD78" i="51" s="1"/>
  <c r="U78" i="51" s="1"/>
  <c r="T78" i="51" s="1"/>
  <c r="AC57" i="51"/>
  <c r="AD57" i="51" s="1"/>
  <c r="U57" i="51" s="1"/>
  <c r="T57" i="51" s="1"/>
  <c r="AC65" i="51"/>
  <c r="AD65" i="51" s="1"/>
  <c r="U65" i="51" s="1"/>
  <c r="T65" i="51" s="1"/>
  <c r="AC74" i="51"/>
  <c r="AD74" i="51" s="1"/>
  <c r="U74" i="51" s="1"/>
  <c r="T74" i="51" s="1"/>
  <c r="AC13" i="51"/>
  <c r="AD13" i="51" s="1"/>
  <c r="U13" i="51" s="1"/>
  <c r="T13" i="51" s="1"/>
  <c r="AC64" i="51"/>
  <c r="AD64" i="51" s="1"/>
  <c r="U64" i="51" s="1"/>
  <c r="T64" i="51" s="1"/>
  <c r="AC54" i="51"/>
  <c r="AD54" i="51" s="1"/>
  <c r="U54" i="51" s="1"/>
  <c r="T54" i="51" s="1"/>
  <c r="AC68" i="51"/>
  <c r="AD68" i="51" s="1"/>
  <c r="U68" i="51" s="1"/>
  <c r="T68" i="51" s="1"/>
  <c r="AC81" i="51"/>
  <c r="AD81" i="51" s="1"/>
  <c r="U81" i="51" s="1"/>
  <c r="T81" i="51" s="1"/>
  <c r="AC58" i="51"/>
  <c r="AD58" i="51" s="1"/>
  <c r="U58" i="51" s="1"/>
  <c r="T58" i="51" s="1"/>
  <c r="AC60" i="51"/>
  <c r="AD60" i="51" s="1"/>
  <c r="U60" i="51" s="1"/>
  <c r="T60" i="51" s="1"/>
  <c r="AC56" i="51"/>
  <c r="AD56" i="51" s="1"/>
  <c r="U56" i="51" s="1"/>
  <c r="T56" i="51" s="1"/>
  <c r="AC53" i="51"/>
  <c r="AD53" i="51" s="1"/>
  <c r="U53" i="51" s="1"/>
  <c r="T53" i="51" s="1"/>
  <c r="AC61" i="51"/>
  <c r="AD61" i="51" s="1"/>
  <c r="U61" i="51" s="1"/>
  <c r="T61" i="51" s="1"/>
  <c r="AC69" i="51"/>
  <c r="AD69" i="51" s="1"/>
  <c r="U69" i="51" s="1"/>
  <c r="T69" i="51" s="1"/>
  <c r="AC75" i="51"/>
  <c r="AD75" i="51" s="1"/>
  <c r="U75" i="51" s="1"/>
  <c r="T75" i="51" s="1"/>
  <c r="AC11" i="51"/>
  <c r="AD11" i="51" s="1"/>
  <c r="U11" i="51" s="1"/>
  <c r="T11" i="51" s="1"/>
  <c r="AC59" i="51"/>
  <c r="AD59" i="51" s="1"/>
  <c r="U59" i="51" s="1"/>
  <c r="T59" i="51" s="1"/>
  <c r="AC76" i="51"/>
  <c r="AD76" i="51" s="1"/>
  <c r="U76" i="51" s="1"/>
  <c r="T76" i="51" s="1"/>
  <c r="AC27" i="51"/>
  <c r="AD27" i="51" s="1"/>
  <c r="U27" i="51" s="1"/>
  <c r="T27" i="51" s="1"/>
  <c r="AC120" i="51"/>
  <c r="AD120" i="51" s="1"/>
  <c r="U120" i="51" s="1"/>
  <c r="T120" i="51" s="1"/>
  <c r="AC111" i="51"/>
  <c r="AD111" i="51" s="1"/>
  <c r="U111" i="51" s="1"/>
  <c r="T111" i="51" s="1"/>
  <c r="AC105" i="51"/>
  <c r="AD105" i="51" s="1"/>
  <c r="U105" i="51" s="1"/>
  <c r="T105" i="51" s="1"/>
  <c r="AC119" i="51"/>
  <c r="AD119" i="51" s="1"/>
  <c r="U119" i="51" s="1"/>
  <c r="T119" i="51" s="1"/>
  <c r="AC110" i="51"/>
  <c r="AD110" i="51" s="1"/>
  <c r="U110" i="51" s="1"/>
  <c r="T110" i="51" s="1"/>
  <c r="AC125" i="51"/>
  <c r="AD125" i="51" s="1"/>
  <c r="U125" i="51" s="1"/>
  <c r="T125" i="51" s="1"/>
  <c r="AC165" i="51"/>
  <c r="AD165" i="51" s="1"/>
  <c r="U165" i="51" s="1"/>
  <c r="T165" i="51" s="1"/>
  <c r="AC141" i="51"/>
  <c r="AD141" i="51" s="1"/>
  <c r="U141" i="51" s="1"/>
  <c r="T141" i="51" s="1"/>
  <c r="AC106" i="51"/>
  <c r="AD106" i="51" s="1"/>
  <c r="U106" i="51" s="1"/>
  <c r="T106" i="51" s="1"/>
  <c r="AC97" i="51"/>
  <c r="AD97" i="51" s="1"/>
  <c r="U97" i="51" s="1"/>
  <c r="T97" i="51" s="1"/>
  <c r="AC108" i="51"/>
  <c r="AD108" i="51" s="1"/>
  <c r="U108" i="51" s="1"/>
  <c r="T108" i="51" s="1"/>
  <c r="AC99" i="51"/>
  <c r="AD99" i="51" s="1"/>
  <c r="U99" i="51" s="1"/>
  <c r="T99" i="51" s="1"/>
  <c r="AC126" i="51"/>
  <c r="AD126" i="51" s="1"/>
  <c r="U126" i="51" s="1"/>
  <c r="T126" i="51" s="1"/>
  <c r="AC116" i="51"/>
  <c r="AD116" i="51" s="1"/>
  <c r="U116" i="51" s="1"/>
  <c r="T116" i="51" s="1"/>
  <c r="AC107" i="51"/>
  <c r="AD107" i="51" s="1"/>
  <c r="U107" i="51" s="1"/>
  <c r="T107" i="51" s="1"/>
  <c r="AC98" i="51"/>
  <c r="AD98" i="51" s="1"/>
  <c r="U98" i="51" s="1"/>
  <c r="T98" i="51" s="1"/>
  <c r="AC124" i="51"/>
  <c r="AD124" i="51" s="1"/>
  <c r="U124" i="51" s="1"/>
  <c r="T124" i="51" s="1"/>
  <c r="AC115" i="51"/>
  <c r="AD115" i="51" s="1"/>
  <c r="U115" i="51" s="1"/>
  <c r="T115" i="51" s="1"/>
  <c r="AC144" i="51"/>
  <c r="AD144" i="51" s="1"/>
  <c r="U144" i="51" s="1"/>
  <c r="T144" i="51" s="1"/>
  <c r="AC114" i="51"/>
  <c r="AD114" i="51" s="1"/>
  <c r="U114" i="51" s="1"/>
  <c r="T114" i="51" s="1"/>
  <c r="AC104" i="51"/>
  <c r="AD104" i="51" s="1"/>
  <c r="U104" i="51" s="1"/>
  <c r="T104" i="51" s="1"/>
  <c r="AC151" i="51"/>
  <c r="AD151" i="51" s="1"/>
  <c r="U151" i="51" s="1"/>
  <c r="T151" i="51" s="1"/>
  <c r="AC122" i="51"/>
  <c r="AD122" i="51" s="1"/>
  <c r="U122" i="51" s="1"/>
  <c r="T122" i="51" s="1"/>
  <c r="AC113" i="51"/>
  <c r="AD113" i="51" s="1"/>
  <c r="U113" i="51" s="1"/>
  <c r="T113" i="51" s="1"/>
  <c r="AC160" i="51"/>
  <c r="AD160" i="51" s="1"/>
  <c r="U160" i="51" s="1"/>
  <c r="T160" i="51" s="1"/>
  <c r="AC153" i="51"/>
  <c r="AD153" i="51" s="1"/>
  <c r="U153" i="51" s="1"/>
  <c r="T153" i="51" s="1"/>
  <c r="AC103" i="51"/>
  <c r="AD103" i="51" s="1"/>
  <c r="U103" i="51" s="1"/>
  <c r="T103" i="51" s="1"/>
  <c r="AC121" i="51"/>
  <c r="AD121" i="51" s="1"/>
  <c r="U121" i="51" s="1"/>
  <c r="T121" i="51" s="1"/>
  <c r="AC123" i="51"/>
  <c r="AD123" i="51" s="1"/>
  <c r="U123" i="51" s="1"/>
  <c r="T123" i="51" s="1"/>
  <c r="AC102" i="51"/>
  <c r="AD102" i="51" s="1"/>
  <c r="U102" i="51" s="1"/>
  <c r="T102" i="51" s="1"/>
  <c r="AC117" i="51"/>
  <c r="AD117" i="51" s="1"/>
  <c r="U117" i="51" s="1"/>
  <c r="T117" i="51" s="1"/>
  <c r="AC101" i="51"/>
  <c r="AD101" i="51" s="1"/>
  <c r="U101" i="51" s="1"/>
  <c r="T101" i="51" s="1"/>
  <c r="AC148" i="51"/>
  <c r="AD148" i="51" s="1"/>
  <c r="U148" i="51" s="1"/>
  <c r="T148" i="51" s="1"/>
  <c r="AC118" i="51"/>
  <c r="AD118" i="51" s="1"/>
  <c r="U118" i="51" s="1"/>
  <c r="T118" i="51" s="1"/>
  <c r="AC109" i="51"/>
  <c r="AD109" i="51" s="1"/>
  <c r="U109" i="51" s="1"/>
  <c r="T109" i="51" s="1"/>
  <c r="AC170" i="51"/>
  <c r="AD170" i="51" s="1"/>
  <c r="U170" i="51" s="1"/>
  <c r="T170" i="51" s="1"/>
  <c r="AC154" i="51"/>
  <c r="AD154" i="51" s="1"/>
  <c r="U154" i="51" s="1"/>
  <c r="T154" i="51" s="1"/>
  <c r="AC143" i="51"/>
  <c r="AD143" i="51" s="1"/>
  <c r="U143" i="51" s="1"/>
  <c r="T143" i="51" s="1"/>
  <c r="AC145" i="51"/>
  <c r="AD145" i="51" s="1"/>
  <c r="U145" i="51" s="1"/>
  <c r="T145" i="51" s="1"/>
  <c r="AC149" i="51"/>
  <c r="AD149" i="51" s="1"/>
  <c r="U149" i="51" s="1"/>
  <c r="T149" i="51" s="1"/>
  <c r="AC162" i="51"/>
  <c r="AD162" i="51" s="1"/>
  <c r="U162" i="51" s="1"/>
  <c r="T162" i="51" s="1"/>
  <c r="AC150" i="51"/>
  <c r="AD150" i="51" s="1"/>
  <c r="U150" i="51" s="1"/>
  <c r="T150" i="51" s="1"/>
  <c r="AC166" i="51"/>
  <c r="AD166" i="51" s="1"/>
  <c r="U166" i="51" s="1"/>
  <c r="T166" i="51" s="1"/>
  <c r="AC100" i="51"/>
  <c r="AD100" i="51" s="1"/>
  <c r="U100" i="51" s="1"/>
  <c r="T100" i="51" s="1"/>
  <c r="AC155" i="51"/>
  <c r="AD155" i="51" s="1"/>
  <c r="U155" i="51" s="1"/>
  <c r="T155" i="51" s="1"/>
  <c r="AC157" i="51"/>
  <c r="AD157" i="51" s="1"/>
  <c r="U157" i="51" s="1"/>
  <c r="T157" i="51" s="1"/>
  <c r="AC161" i="51"/>
  <c r="AD161" i="51" s="1"/>
  <c r="U161" i="51" s="1"/>
  <c r="T161" i="51" s="1"/>
  <c r="AC142" i="51"/>
  <c r="AD142" i="51" s="1"/>
  <c r="U142" i="51" s="1"/>
  <c r="T142" i="51" s="1"/>
  <c r="AC168" i="51"/>
  <c r="AD168" i="51" s="1"/>
  <c r="U168" i="51" s="1"/>
  <c r="T168" i="51" s="1"/>
  <c r="AC158" i="51"/>
  <c r="AD158" i="51" s="1"/>
  <c r="U158" i="51" s="1"/>
  <c r="T158" i="51" s="1"/>
  <c r="AC146" i="51"/>
  <c r="AD146" i="51" s="1"/>
  <c r="U146" i="51" s="1"/>
  <c r="T146" i="51" s="1"/>
  <c r="AC164" i="51"/>
  <c r="AD164" i="51" s="1"/>
  <c r="U164" i="51" s="1"/>
  <c r="T164" i="51" s="1"/>
  <c r="AC152" i="51"/>
  <c r="AD152" i="51" s="1"/>
  <c r="U152" i="51" s="1"/>
  <c r="T152" i="51" s="1"/>
  <c r="AC169" i="51"/>
  <c r="AD169" i="51" s="1"/>
  <c r="U169" i="51" s="1"/>
  <c r="T169" i="51" s="1"/>
  <c r="AC36" i="51"/>
  <c r="AD36" i="51" s="1"/>
  <c r="U36" i="51" s="1"/>
  <c r="T36" i="51" s="1"/>
  <c r="AC79" i="51"/>
  <c r="AD79" i="51" s="1"/>
  <c r="U79" i="51" s="1"/>
  <c r="T79" i="51" s="1"/>
  <c r="AC14" i="51"/>
  <c r="AD14" i="51" s="1"/>
  <c r="U14" i="51" s="1"/>
  <c r="T14" i="51" s="1"/>
  <c r="AC17" i="51"/>
  <c r="AD17" i="51" s="1"/>
  <c r="U17" i="51" s="1"/>
  <c r="T17" i="51" s="1"/>
  <c r="AC80" i="51"/>
  <c r="AD80" i="51" s="1"/>
  <c r="U80" i="51" s="1"/>
  <c r="T80" i="51" s="1"/>
  <c r="AC37" i="51"/>
  <c r="AD37" i="51" s="1"/>
  <c r="U37" i="51" s="1"/>
  <c r="T37" i="51" s="1"/>
  <c r="AC28" i="51"/>
  <c r="AD28" i="51" s="1"/>
  <c r="U28" i="51" s="1"/>
  <c r="T28" i="51" s="1"/>
  <c r="AC38" i="51"/>
  <c r="AD38" i="51" s="1"/>
  <c r="U38" i="51" s="1"/>
  <c r="T38" i="51" s="1"/>
  <c r="AC55" i="51"/>
  <c r="AD55" i="51" s="1"/>
  <c r="U55" i="51" s="1"/>
  <c r="T55" i="51" s="1"/>
  <c r="AC73" i="51"/>
  <c r="AD73" i="51" s="1"/>
  <c r="U73" i="51" s="1"/>
  <c r="T73" i="51" s="1"/>
  <c r="AC23" i="51"/>
  <c r="AD23" i="51" s="1"/>
  <c r="U23" i="51" s="1"/>
  <c r="T23" i="51" s="1"/>
  <c r="AC77" i="51"/>
  <c r="AD77" i="51" s="1"/>
  <c r="U77" i="51" s="1"/>
  <c r="T77" i="51" s="1"/>
  <c r="AC26" i="51"/>
  <c r="AD26" i="51" s="1"/>
  <c r="U26" i="51" s="1"/>
  <c r="T26" i="51" s="1"/>
  <c r="AC34" i="51"/>
  <c r="AD34" i="51" s="1"/>
  <c r="U34" i="51" s="1"/>
  <c r="T34" i="51" s="1"/>
  <c r="AC25" i="51"/>
  <c r="AD25" i="51" s="1"/>
  <c r="U25" i="51" s="1"/>
  <c r="T25" i="51" s="1"/>
  <c r="AC24" i="51"/>
  <c r="AD24" i="51" s="1"/>
  <c r="U24" i="51" s="1"/>
  <c r="T24" i="51" s="1"/>
  <c r="AC9" i="51"/>
  <c r="AD9" i="51" s="1"/>
  <c r="U9" i="51" s="1"/>
  <c r="T9" i="51" s="1"/>
  <c r="E4" i="51" l="1"/>
  <c r="S5" i="51"/>
  <c r="S4" i="51"/>
  <c r="S3" i="51"/>
  <c r="S1" i="51" l="1"/>
</calcChain>
</file>

<file path=xl/sharedStrings.xml><?xml version="1.0" encoding="utf-8"?>
<sst xmlns="http://schemas.openxmlformats.org/spreadsheetml/2006/main" count="281" uniqueCount="135">
  <si>
    <t xml:space="preserve">ESF+ projekts Nr.4.3.3.3. “Atbalsts sociālajai uzņēmējdarbībai” </t>
  </si>
  <si>
    <r>
      <t>SOCIĀLĀ UZŅĒMUMA VEIKTO MAKSĀJUMU</t>
    </r>
    <r>
      <rPr>
        <b/>
        <sz val="12"/>
        <rFont val="Times New Roman"/>
        <family val="1"/>
        <charset val="186"/>
      </rPr>
      <t xml:space="preserve"> KOMPENSĀCIJAS PIETEIKUMS
</t>
    </r>
  </si>
  <si>
    <t>Kompensāciju var saņemt par nodarbināto personu ar invaliditāti un garīga rakstura traucējumiem:
- veikto Valsts sociālās apdrošināšanas obligāto iemaksu (VSAOI, VSAO iemaksas) darba devēja daļu;
- vienreizēju algas kompensāciju par pirmo pilno kalendāra mēnesi, ja šī persona, uzsākot darba attiecības ar sociālo uzņēmumu, ir bijusi reģistrēta bezdarbnieka statusā;
- darba devēja izmaksāto slimības naudu (darbnespējas lapu A).</t>
  </si>
  <si>
    <t xml:space="preserve">par </t>
  </si>
  <si>
    <t>gada</t>
  </si>
  <si>
    <t>ceturksni</t>
  </si>
  <si>
    <t xml:space="preserve">Uzņēmuma nosaukums: </t>
  </si>
  <si>
    <t xml:space="preserve">Reģistrācijas Nr. </t>
  </si>
  <si>
    <t>Sociālā uzņēmuma statusa iegūšanas datums</t>
  </si>
  <si>
    <t>PIRMREIZĒJAIS PIEPRASĪJUMS
(atzīmē ar x)</t>
  </si>
  <si>
    <r>
      <t xml:space="preserve">PRECIZĒJUMS
</t>
    </r>
    <r>
      <rPr>
        <sz val="10"/>
        <rFont val="Times New Roman"/>
        <family val="1"/>
        <charset val="186"/>
      </rPr>
      <t xml:space="preserve"> (atzīmē ar </t>
    </r>
    <r>
      <rPr>
        <b/>
        <sz val="10"/>
        <rFont val="Times New Roman"/>
        <family val="1"/>
        <charset val="186"/>
      </rPr>
      <t>x</t>
    </r>
    <r>
      <rPr>
        <sz val="10"/>
        <rFont val="Times New Roman"/>
        <family val="1"/>
        <charset val="186"/>
      </rPr>
      <t>)</t>
    </r>
  </si>
  <si>
    <r>
      <rPr>
        <b/>
        <sz val="10"/>
        <rFont val="Times New Roman"/>
        <family val="1"/>
        <charset val="186"/>
      </rPr>
      <t>KOMPENSĒJAMĀ SUMMA</t>
    </r>
    <r>
      <rPr>
        <sz val="10"/>
        <rFont val="Times New Roman"/>
        <family val="1"/>
        <charset val="186"/>
      </rPr>
      <t xml:space="preserve"> (euro)</t>
    </r>
  </si>
  <si>
    <t>Aprēķina pamatojums sniegts pielikumā.</t>
  </si>
  <si>
    <t>(Summa  cipariem)</t>
  </si>
  <si>
    <t>(Summa vārdiem)</t>
  </si>
  <si>
    <r>
      <rPr>
        <b/>
        <sz val="10"/>
        <rFont val="Times New Roman"/>
        <family val="1"/>
        <charset val="186"/>
      </rPr>
      <t>UZŅĒMUMA DARBĪBAS NOZARE (de minimis regulējums)</t>
    </r>
    <r>
      <rPr>
        <sz val="10"/>
        <rFont val="Times New Roman"/>
        <family val="1"/>
        <charset val="186"/>
      </rPr>
      <t xml:space="preserve">
(zvejniecība un akvakultūra vai cita nozare – izvēlēties no saraksta) 
(lauksaimniecības nozares uzņēmumi netiek atbalstīti)</t>
    </r>
  </si>
  <si>
    <t>Cita nozare</t>
  </si>
  <si>
    <r>
      <t xml:space="preserve">ES </t>
    </r>
    <r>
      <rPr>
        <b/>
        <i/>
        <sz val="10"/>
        <rFont val="Times New Roman"/>
        <family val="1"/>
        <charset val="186"/>
      </rPr>
      <t>de minimis</t>
    </r>
    <r>
      <rPr>
        <b/>
        <sz val="10"/>
        <rFont val="Times New Roman"/>
        <family val="1"/>
        <charset val="186"/>
      </rPr>
      <t xml:space="preserve"> regulējums</t>
    </r>
  </si>
  <si>
    <t>VID Elektroniskās deklarēšanas sistēmas Veidlapas identifikācijas numurs</t>
  </si>
  <si>
    <t>UZŅĒMUMA PAMATDARBĪBAS VEIDS</t>
  </si>
  <si>
    <t>(atbilstoši</t>
  </si>
  <si>
    <t>NACE 2.1</t>
  </si>
  <si>
    <t>Kods</t>
  </si>
  <si>
    <t>Darbības apraksts</t>
  </si>
  <si>
    <t>Pamatdarbība</t>
  </si>
  <si>
    <t>ATBALSTA PRETENDENTA REKVIZĪTI</t>
  </si>
  <si>
    <t>Juridiskā adrese</t>
  </si>
  <si>
    <t>Elektroniskā pasta adrese</t>
  </si>
  <si>
    <t xml:space="preserve">Saņēmēja konta Nr.: </t>
  </si>
  <si>
    <t>Saņēmēja banka:</t>
  </si>
  <si>
    <t>Saņēmēja bankas kods:</t>
  </si>
  <si>
    <t>PIEPRASĪJUMAM OBLIGĀTI PIEVIENOJAMO DOKUMENTU SARAKSTS:</t>
  </si>
  <si>
    <t>-</t>
  </si>
  <si>
    <t>Darba laika uzskaites tabeles;</t>
  </si>
  <si>
    <t>darbinieka personīgais konts vai algas lapiņas (no grāmatvedības programmas);</t>
  </si>
  <si>
    <t>Maksājuma uzdevums vai bankas konta izraksts par veikto VSAOI darba devēja daļas pārskaitījumu;</t>
  </si>
  <si>
    <t>Maksājuma uzdevums vai bankas konta izraksts par veikto darba atlīdzības pārskaitījumu darbinieka kontā;</t>
  </si>
  <si>
    <t>Darba līgums (par darbiniekiem, kas norādīti pirmo reizi);</t>
  </si>
  <si>
    <t>ārsta psihiatra atzinums  (izziņa / izraksts no slimības vēstures vai ambulatorās kartes) –
jāiesniedz par personām ar  garīga rakstura traucējumiem, kurām nav noteikta invaliditāte;</t>
  </si>
  <si>
    <t>EDS izdruka par darbnespējas lapu A (ja attiecināms).</t>
  </si>
  <si>
    <t>ESMU INFORMĒTS, KA PIEPRASĪTO KOMPENSĀCIJU:</t>
  </si>
  <si>
    <t xml:space="preserve">finansē no ESF+ projekta “Atbalsts sociālajai uzņēmējdarbībai” finanšu līdzekļiem; 
</t>
  </si>
  <si>
    <t>pieprasa par uzņēmumā nodarbinātām personām ar invaliditāti un personām ar garīga rakstura traucējumiem;</t>
  </si>
  <si>
    <t xml:space="preserve">kompensāciju pieprasa par periodu, sākot ar 01.10.2023., bet ne agrāk par sociālā uzņēmuma statusa iegūšanas dienu; 
</t>
  </si>
  <si>
    <t xml:space="preserve">pieprasa reizi ceturksnī, sākot ar nākamo mēnesi pēc ceturkšņa beigām; </t>
  </si>
  <si>
    <t>piešķir, ja uzņēmumam nav VID administrēto nodokļu (nodevu) parāda, kas kopsummā pārsniedz 150.00 euro uz Lēmuma par VSAOI darba devēja daļas kompensācijas piešķiršanas dienu;</t>
  </si>
  <si>
    <r>
      <t>p</t>
    </r>
    <r>
      <rPr>
        <sz val="10"/>
        <color theme="1"/>
        <rFont val="Times New Roman"/>
        <family val="1"/>
      </rPr>
      <t>iešķir par faktiski samaksāto VSAOI darba devēja daļu, ievērojot normatīvajos aktos par valsts sociālo apdrošināšanu noteikto obligāto iemaksu likmi un nepārsniedzot summu, kas ir vienāda ar VSAOI darba devēja daļu no vidējās darba algas profesijā pārskata ceturkšņa pirmajā mēnesī;</t>
    </r>
  </si>
  <si>
    <t>piešķir par faktiski samaksāto algu par pirmo pilno nodarbinātības mēnesi, nepārsniedzot vidējo darba algu profesijā pārskata ceturkšņa pirmajā mēnesī, ja personai, uzsākot darba attiecības, ir bijis bezdarbnieka statuss.</t>
  </si>
  <si>
    <t>APLIECINU, KA:</t>
  </si>
  <si>
    <t>uzņēmuma izmaksatā alga, darbnespējas lapa A un/vai VSAOI darba devēja daļa, kas iekļauta šajā pieteikumā, netiek finansēta no cita publiska finansējuma;</t>
  </si>
  <si>
    <t>nepastāv citi tiesiski šķēršļi kompensācijas izmaksai (piemēram, VSAOI darba devēja daļa ir darba devēja līdzmaksājums citiem atbalsta sniedzējiem, vai darba attiecību uzsākšana ar personu ir nosacījums cita finansējuma saņemšanai par šo personu).</t>
  </si>
  <si>
    <t>ATBALSTA PRETENDENTS</t>
  </si>
  <si>
    <t>Vārds, Uzvārds</t>
  </si>
  <si>
    <t>Ieņemamais amats</t>
  </si>
  <si>
    <t>Parakstīšanas datums*</t>
  </si>
  <si>
    <t>(dd.mm.gggg)</t>
  </si>
  <si>
    <t>Paraksts *</t>
  </si>
  <si>
    <t>* Lauku neaizpilda, ja dokuments parakstīts ar drošu elektronisko parakstu</t>
  </si>
  <si>
    <t>(Kontaktpersonas vārds, uzvārds)</t>
  </si>
  <si>
    <t>(Tālrunis)</t>
  </si>
  <si>
    <t>(E-pasts)</t>
  </si>
  <si>
    <t>Versijas</t>
  </si>
  <si>
    <t>1.versija</t>
  </si>
  <si>
    <t>1a.versija</t>
  </si>
  <si>
    <t>Pirmā lapa papildināta ar preambulu</t>
  </si>
  <si>
    <t>2.versija</t>
  </si>
  <si>
    <t>Kompensācijas aprēķinā ņem vērā VSAOI par slimības naudu</t>
  </si>
  <si>
    <t>2a. versija</t>
  </si>
  <si>
    <t>Svītrota de minimis regula Lauksaimniekiem; Nav jāiesniedz mērķa grupas darbinieku atbilstības anketas</t>
  </si>
  <si>
    <t>Kompensācijas aprēķinā visi aprēķinu rezultāti naudas izteiksmē tiek noapaļoti līdz veselam centam</t>
  </si>
  <si>
    <t>2b. versija</t>
  </si>
  <si>
    <t>Otrajā lapā palielināts max nodarbināto skaits (no 20 uz 40), par kuriem var pieteikt kompensāciju</t>
  </si>
  <si>
    <t>3.versija</t>
  </si>
  <si>
    <t>Papildināta ar kompensāciju aprēķiniem par 2025.gadu</t>
  </si>
  <si>
    <t>Pielikums Sociālā uzņēmuma veikto maksājumu kompensācijas pieteikumam</t>
  </si>
  <si>
    <t>Kompensējamā summa kopā</t>
  </si>
  <si>
    <t>Uzņēmuma nosaukums</t>
  </si>
  <si>
    <t>Reģistrācijas Nr.</t>
  </si>
  <si>
    <t>tai skaitā:</t>
  </si>
  <si>
    <t>Pārskata periods</t>
  </si>
  <si>
    <t>Pieteiktā kompensācija</t>
  </si>
  <si>
    <t>EUR</t>
  </si>
  <si>
    <t>(16., 17., 19. ailes summa)</t>
  </si>
  <si>
    <t>Nr. p/k</t>
  </si>
  <si>
    <t>Vārds</t>
  </si>
  <si>
    <t>Uzvārds</t>
  </si>
  <si>
    <t>Personas kods</t>
  </si>
  <si>
    <t>Mērķa grupa
(invaliditāte vai GRT*)</t>
  </si>
  <si>
    <t>Piederības mērķa grupai sākuma
 datums</t>
  </si>
  <si>
    <t>Piederības mērķa grupai 
beigu datums</t>
  </si>
  <si>
    <t>Darba attiecību uzsākšanas 
datums</t>
  </si>
  <si>
    <r>
      <t xml:space="preserve">Darba attiecību izbeigšanas datums </t>
    </r>
    <r>
      <rPr>
        <sz val="10"/>
        <rFont val="Times New Roman"/>
        <family val="1"/>
        <charset val="186"/>
      </rPr>
      <t>(esošiem darbiniekiem neaizpilda)</t>
    </r>
  </si>
  <si>
    <t>VID informācija par darba vietām atbilstoši profesiju klasifikatoram – pārskata ceturkšņa 1.mēnesī</t>
  </si>
  <si>
    <t>Mēnesis</t>
  </si>
  <si>
    <t>Darba devēja uzskaitītās un faktiski veiktās darbības (pamatotas ar dokumentiem)</t>
  </si>
  <si>
    <t>Kompensējamā summa (EUR)</t>
  </si>
  <si>
    <t>Kompensējamās summas sastāvdaļas (EUR)</t>
  </si>
  <si>
    <t>Pamatojums kompensējamās summas aprēķinam par nostrādātajām un atvaļinājuma stundām</t>
  </si>
  <si>
    <t>Profesijas kods</t>
  </si>
  <si>
    <t xml:space="preserve">Profesijas nosaukums </t>
  </si>
  <si>
    <t>Vidējā stundas tarifa likme profesijā (EUR)</t>
  </si>
  <si>
    <t>Nostrādāto un atvaļi-nājuma stundu 
skaits**</t>
  </si>
  <si>
    <t>Aprēķinātā atlīdzība pirms nodokļu nomaksas (EUR)</t>
  </si>
  <si>
    <t>Tiek pieprasīta vienreizēja algas kom-pensācija (norāda x)***</t>
  </si>
  <si>
    <t>Izmaksātā slimības nauda 
par A lapu (EUR)</t>
  </si>
  <si>
    <t>VSAOI darba devēja daļas likme (%)</t>
  </si>
  <si>
    <t>VID samaksātās VSAOI – darba devēja daļa (EUR)</t>
  </si>
  <si>
    <t>VSAOI dd daļa par nostrādāto un atvaļinājumu</t>
  </si>
  <si>
    <t>VSAOI dd daļa par 
A lapu</t>
  </si>
  <si>
    <t>Izmaksātā slimības nauda par A lapu</t>
  </si>
  <si>
    <t>Vienreizējā algas kompensācija</t>
  </si>
  <si>
    <t>Normatī-vajos aktos noteiktās darba stundas mēnesī</t>
  </si>
  <si>
    <t>Attieci-nāmais darba attiecību sākuma datums</t>
  </si>
  <si>
    <t>Attieci-nāmais darba attiecību beigu datums</t>
  </si>
  <si>
    <t>Attieci-nāmās darba stundas</t>
  </si>
  <si>
    <t>Attieci-nāmā mēneša  atlīdzība (EUR)</t>
  </si>
  <si>
    <t>Attieci-nāmās VSAOI – darba devēja daļa (EUR)</t>
  </si>
  <si>
    <t>* Par personām ar GRT (ja nav invaliditātes) pievieno izziņu/ārsta apliecinājumu par garīga rakstura traucējumiem (izraksts no slimības vēstures vai ambulatorās kartes)</t>
  </si>
  <si>
    <t xml:space="preserve">** Norāda kopējo stundu skaitu, ko veido mēneša laikā nostrādātās stundas, plus atvalinājuma stundu skaits. </t>
  </si>
  <si>
    <t xml:space="preserve">     Atvaļinājuma stundu skaitu aprēķina pēc vidējās izpeļņas aprēķinā (Darba algas likuma 75.pants) izmantotā nostrādāto stundu skaita 6 kalendāra mēnešos,</t>
  </si>
  <si>
    <t xml:space="preserve">     attiecinot to uz atvaļinājuma laikā iekrītošo darba dienu skaitu pieprasījuma mēnesī</t>
  </si>
  <si>
    <t>*** Pieprasa par pirmo pilno nostrādāto mēnesi, ja persona, uzsākot darba attiecības, ir bijusi bezdarbnieka statusā</t>
  </si>
  <si>
    <t>Pamatojums kompensējamās summas aprēķinam</t>
  </si>
  <si>
    <t>Nostrādāto, darbnespē-jas (lapa A) un atvaļi-nājuma stundu 
skaits**</t>
  </si>
  <si>
    <t>Attieci-nāmā mēneša  atlīdzība</t>
  </si>
  <si>
    <t>Grāmatveža kalendārs 2021–2024</t>
  </si>
  <si>
    <t>Šī lapa tiks noslēpta!</t>
  </si>
  <si>
    <t>Šeit informāciju nedzēst, nelabot, tā tiek izmantota formulās.</t>
  </si>
  <si>
    <t>Komisijas 2023. gada 13. decembra Regula (ES) 2023/2831 par Līguma par Eiropas Savienības darbību 107. un 108. panta piemērošanu de minimis atbalstam.</t>
  </si>
  <si>
    <t>Zvejniecība un akvakultūra</t>
  </si>
  <si>
    <t>Komisijas 2014. gada 27. jūnija Regula (ES) Nr. 717/2014 par Līguma par Eiropas Savienības darbību 107. un 108. panta piemērošanu de minimis atbalstam zvejniecības un akvakultūras nozarē.</t>
  </si>
  <si>
    <t>Sociālo uzņēmumu reģistrs</t>
  </si>
  <si>
    <t>redakcijai, norādīt 4 ciparu kodu un darbības aprakstu)</t>
  </si>
  <si>
    <t>4.versija</t>
  </si>
  <si>
    <t>Papildināta ar kompensāciju aprēķiniem par 2026.gadu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</si>
</sst>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EUR]\ #,##0.00"/>
    <numFmt numFmtId="165" formatCode="0&quot;.&quot;"/>
    <numFmt numFmtId="166" formatCode="mmm\-yyyy"/>
    <numFmt numFmtId="167" formatCode="0&quot;.ceturksnis&quot;"/>
    <numFmt numFmtId="168" formatCode="0&quot;.gada &quot;"/>
  </numFmts>
  <fonts count="54">
    <font>
      <sz val="10"/>
      <name val="Arial"/>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sz val="10"/>
      <name val="Arial"/>
      <family val="2"/>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i/>
      <sz val="10"/>
      <name val="Times New Roman"/>
      <family val="1"/>
      <charset val="186"/>
    </font>
    <font>
      <sz val="10"/>
      <name val="Arial"/>
      <family val="2"/>
      <charset val="186"/>
    </font>
    <font>
      <b/>
      <sz val="10"/>
      <name val="Times New Roman"/>
      <family val="1"/>
      <charset val="186"/>
    </font>
    <font>
      <i/>
      <sz val="9"/>
      <name val="Times New Roman"/>
      <family val="1"/>
      <charset val="186"/>
    </font>
    <font>
      <u/>
      <sz val="10"/>
      <color indexed="12"/>
      <name val="Times New Roman"/>
      <family val="1"/>
      <charset val="186"/>
    </font>
    <font>
      <sz val="7"/>
      <color theme="1"/>
      <name val="Arial"/>
      <family val="2"/>
      <charset val="186"/>
    </font>
    <font>
      <sz val="10"/>
      <name val="Segoe UI Historic"/>
      <family val="2"/>
    </font>
    <font>
      <sz val="10"/>
      <color rgb="FFFF0000"/>
      <name val="Arial"/>
      <family val="2"/>
      <charset val="186"/>
    </font>
    <font>
      <sz val="10"/>
      <color rgb="FFFF0000"/>
      <name val="Times New Roman"/>
      <family val="1"/>
      <charset val="186"/>
    </font>
    <font>
      <sz val="12"/>
      <color indexed="8"/>
      <name val="Times New Roman"/>
      <family val="1"/>
      <charset val="186"/>
    </font>
    <font>
      <b/>
      <sz val="12"/>
      <color indexed="8"/>
      <name val="Times New Roman"/>
      <family val="1"/>
      <charset val="186"/>
    </font>
    <font>
      <sz val="11"/>
      <color indexed="18"/>
      <name val="Calibri"/>
      <family val="1"/>
    </font>
    <font>
      <b/>
      <i/>
      <sz val="10"/>
      <name val="Times New Roman"/>
      <family val="1"/>
      <charset val="186"/>
    </font>
    <font>
      <b/>
      <sz val="10"/>
      <name val="Arial"/>
      <family val="2"/>
      <charset val="186"/>
    </font>
    <font>
      <b/>
      <sz val="10"/>
      <color rgb="FFFF0000"/>
      <name val="Arial"/>
      <family val="2"/>
      <charset val="186"/>
    </font>
    <font>
      <sz val="10"/>
      <color theme="9" tint="-0.249977111117893"/>
      <name val="Arial"/>
      <family val="2"/>
      <charset val="186"/>
    </font>
    <font>
      <b/>
      <sz val="10"/>
      <color theme="9" tint="-0.249977111117893"/>
      <name val="Arial"/>
      <family val="2"/>
      <charset val="186"/>
    </font>
    <font>
      <b/>
      <u/>
      <sz val="10"/>
      <color indexed="12"/>
      <name val="Times New Roman"/>
      <family val="1"/>
      <charset val="186"/>
    </font>
    <font>
      <sz val="8"/>
      <name val="Arial"/>
      <family val="2"/>
      <charset val="186"/>
    </font>
    <font>
      <sz val="11"/>
      <name val="Times New Roman"/>
      <family val="1"/>
      <charset val="186"/>
    </font>
    <font>
      <sz val="11"/>
      <name val="Arial"/>
      <family val="2"/>
      <charset val="186"/>
    </font>
    <font>
      <sz val="11"/>
      <name val="Segoe UI Historic"/>
      <family val="2"/>
      <charset val="186"/>
    </font>
    <font>
      <sz val="11"/>
      <color indexed="8"/>
      <name val="Times New Roman"/>
      <family val="1"/>
      <charset val="186"/>
    </font>
    <font>
      <b/>
      <sz val="11"/>
      <name val="Times New Roman"/>
      <family val="1"/>
      <charset val="186"/>
    </font>
    <font>
      <b/>
      <sz val="14"/>
      <name val="Times New Roman"/>
      <family val="1"/>
      <charset val="186"/>
    </font>
    <font>
      <b/>
      <sz val="12"/>
      <color rgb="FFFF0000"/>
      <name val="Arial"/>
      <family val="2"/>
      <charset val="186"/>
    </font>
    <font>
      <sz val="10"/>
      <name val="Verdana"/>
      <family val="2"/>
      <charset val="186"/>
    </font>
    <font>
      <sz val="8"/>
      <name val="Arial"/>
      <family val="2"/>
      <charset val="186"/>
    </font>
    <font>
      <sz val="10"/>
      <color theme="1"/>
      <name val="Times New Roman"/>
      <family val="1"/>
    </font>
    <font>
      <b/>
      <sz val="12"/>
      <name val="Times New Roman"/>
      <family val="1"/>
    </font>
    <font>
      <b/>
      <sz val="10"/>
      <color theme="1"/>
      <name val="Times New Roman"/>
      <family val="1"/>
      <charset val="186"/>
    </font>
    <font>
      <sz val="11"/>
      <color theme="1"/>
      <name val="Times New Roman"/>
      <family val="1"/>
    </font>
    <font>
      <sz val="10"/>
      <name val="Times New Roman"/>
      <family val="1"/>
    </font>
    <font>
      <sz val="10"/>
      <color rgb="FFFFC000"/>
      <name val="Arial"/>
      <family val="2"/>
      <charset val="186"/>
    </font>
    <font>
      <sz val="10"/>
      <color theme="9"/>
      <name val="Arial"/>
      <family val="2"/>
      <charset val="186"/>
    </font>
    <font>
      <sz val="10"/>
      <color rgb="FF0000FF"/>
      <name val="Arial"/>
      <family val="2"/>
      <charset val="186"/>
    </font>
    <font>
      <sz val="10"/>
      <color rgb="FF0000FF"/>
      <name val="Times New Roman"/>
      <family val="1"/>
      <charset val="186"/>
    </font>
    <font>
      <b/>
      <sz val="10"/>
      <color rgb="FF0000FF"/>
      <name val="Times New Roman"/>
      <family val="1"/>
      <charset val="186"/>
    </font>
    <font>
      <b/>
      <sz val="8"/>
      <name val="Arial"/>
      <family val="2"/>
      <charset val="186"/>
    </font>
    <font>
      <i/>
      <u/>
      <sz val="10"/>
      <color indexed="12"/>
      <name val="Times New Roman"/>
      <family val="1"/>
      <charset val="186"/>
    </font>
    <font>
      <b/>
      <sz val="10"/>
      <color rgb="FFC09200"/>
      <name val="Arial"/>
      <family val="2"/>
      <charset val="186"/>
    </font>
    <font>
      <sz val="10"/>
      <color rgb="FFC09200"/>
      <name val="Arial"/>
      <family val="2"/>
      <charset val="186"/>
    </font>
  </fonts>
  <fills count="7">
    <fill>
      <patternFill patternType="none"/>
    </fill>
    <fill>
      <patternFill patternType="gray125"/>
    </fill>
    <fill>
      <patternFill patternType="solid">
        <fgColor theme="0"/>
        <bgColor indexed="64"/>
      </patternFill>
    </fill>
    <fill>
      <patternFill patternType="solid">
        <fgColor rgb="FFECF6FE"/>
        <bgColor indexed="64"/>
      </patternFill>
    </fill>
    <fill>
      <patternFill patternType="solid">
        <fgColor rgb="FFFFFF00"/>
        <bgColor indexed="64"/>
      </patternFill>
    </fill>
    <fill>
      <patternFill patternType="solid">
        <fgColor rgb="FFECF6FE"/>
        <bgColor indexed="41"/>
      </patternFill>
    </fill>
    <fill>
      <patternFill patternType="solid">
        <fgColor theme="0" tint="-4.9989318521683403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59"/>
      </left>
      <right style="medium">
        <color indexed="59"/>
      </right>
      <top style="thin">
        <color indexed="59"/>
      </top>
      <bottom style="thin">
        <color indexed="59"/>
      </bottom>
      <diagonal/>
    </border>
    <border>
      <left style="thin">
        <color indexed="59"/>
      </left>
      <right style="medium">
        <color indexed="59"/>
      </right>
      <top style="thin">
        <color indexed="59"/>
      </top>
      <bottom style="thin">
        <color indexed="59"/>
      </bottom>
      <diagonal/>
    </border>
    <border>
      <left style="thin">
        <color indexed="64"/>
      </left>
      <right style="medium">
        <color indexed="59"/>
      </right>
      <top style="thin">
        <color indexed="64"/>
      </top>
      <bottom style="thin">
        <color indexed="59"/>
      </bottom>
      <diagonal/>
    </border>
    <border>
      <left style="medium">
        <color indexed="59"/>
      </left>
      <right style="medium">
        <color indexed="59"/>
      </right>
      <top style="thin">
        <color indexed="64"/>
      </top>
      <bottom style="thin">
        <color indexed="59"/>
      </bottom>
      <diagonal/>
    </border>
    <border>
      <left style="thin">
        <color indexed="59"/>
      </left>
      <right style="medium">
        <color indexed="59"/>
      </right>
      <top style="thin">
        <color indexed="64"/>
      </top>
      <bottom style="thin">
        <color indexed="59"/>
      </bottom>
      <diagonal/>
    </border>
    <border>
      <left style="thin">
        <color indexed="59"/>
      </left>
      <right style="thin">
        <color indexed="64"/>
      </right>
      <top style="thin">
        <color indexed="64"/>
      </top>
      <bottom style="thin">
        <color indexed="59"/>
      </bottom>
      <diagonal/>
    </border>
    <border>
      <left style="thin">
        <color indexed="64"/>
      </left>
      <right style="medium">
        <color indexed="59"/>
      </right>
      <top style="thin">
        <color indexed="59"/>
      </top>
      <bottom style="thin">
        <color indexed="59"/>
      </bottom>
      <diagonal/>
    </border>
    <border>
      <left style="thin">
        <color indexed="59"/>
      </left>
      <right style="thin">
        <color indexed="64"/>
      </right>
      <top style="thin">
        <color indexed="59"/>
      </top>
      <bottom style="thin">
        <color indexed="59"/>
      </bottom>
      <diagonal/>
    </border>
    <border>
      <left style="medium">
        <color indexed="59"/>
      </left>
      <right/>
      <top style="thin">
        <color indexed="64"/>
      </top>
      <bottom style="thin">
        <color indexed="59"/>
      </bottom>
      <diagonal/>
    </border>
    <border>
      <left style="medium">
        <color indexed="59"/>
      </left>
      <right/>
      <top style="thin">
        <color indexed="59"/>
      </top>
      <bottom style="thin">
        <color indexed="59"/>
      </bottom>
      <diagonal/>
    </border>
    <border>
      <left/>
      <right style="medium">
        <color indexed="59"/>
      </right>
      <top style="thin">
        <color indexed="64"/>
      </top>
      <bottom style="thin">
        <color indexed="59"/>
      </bottom>
      <diagonal/>
    </border>
    <border>
      <left/>
      <right style="medium">
        <color indexed="59"/>
      </right>
      <top style="thin">
        <color indexed="59"/>
      </top>
      <bottom style="thin">
        <color indexed="59"/>
      </bottom>
      <diagonal/>
    </border>
    <border>
      <left style="thin">
        <color indexed="64"/>
      </left>
      <right style="thin">
        <color indexed="64"/>
      </right>
      <top style="thin">
        <color indexed="64"/>
      </top>
      <bottom style="thin">
        <color indexed="59"/>
      </bottom>
      <diagonal/>
    </border>
    <border>
      <left style="thin">
        <color indexed="64"/>
      </left>
      <right style="thin">
        <color indexed="64"/>
      </right>
      <top style="thin">
        <color indexed="59"/>
      </top>
      <bottom style="thin">
        <color indexed="59"/>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s>
  <cellStyleXfs count="10">
    <xf numFmtId="164" fontId="0" fillId="0" borderId="0"/>
    <xf numFmtId="43" fontId="2" fillId="0" borderId="0" applyFont="0" applyFill="0" applyBorder="0" applyAlignment="0" applyProtection="0"/>
    <xf numFmtId="164" fontId="3" fillId="0" borderId="0" applyNumberFormat="0" applyFill="0" applyBorder="0" applyAlignment="0" applyProtection="0">
      <alignment vertical="top"/>
      <protection locked="0"/>
    </xf>
    <xf numFmtId="164" fontId="9" fillId="0" borderId="0" applyNumberFormat="0" applyFill="0" applyBorder="0" applyAlignment="0" applyProtection="0"/>
    <xf numFmtId="164" fontId="10" fillId="0" borderId="0" applyNumberFormat="0" applyFill="0" applyBorder="0" applyAlignment="0" applyProtection="0"/>
    <xf numFmtId="164" fontId="7" fillId="0" borderId="0"/>
    <xf numFmtId="164" fontId="8" fillId="0" borderId="0"/>
    <xf numFmtId="164" fontId="2" fillId="0" borderId="0"/>
    <xf numFmtId="164" fontId="1" fillId="0" borderId="0"/>
    <xf numFmtId="9" fontId="13" fillId="0" borderId="0" applyFont="0" applyFill="0" applyBorder="0" applyAlignment="0" applyProtection="0"/>
  </cellStyleXfs>
  <cellXfs count="295">
    <xf numFmtId="164" fontId="0" fillId="0" borderId="0" xfId="0"/>
    <xf numFmtId="164" fontId="4" fillId="0" borderId="0" xfId="0" applyFont="1"/>
    <xf numFmtId="164" fontId="2" fillId="0" borderId="0" xfId="0" applyFont="1"/>
    <xf numFmtId="164" fontId="6" fillId="0" borderId="0" xfId="0" applyFont="1"/>
    <xf numFmtId="164" fontId="0" fillId="0" borderId="0" xfId="0" applyAlignment="1">
      <alignment horizontal="center"/>
    </xf>
    <xf numFmtId="164" fontId="14" fillId="0" borderId="0" xfId="0" applyFont="1" applyAlignment="1">
      <alignment horizontal="left" vertical="center"/>
    </xf>
    <xf numFmtId="164" fontId="14" fillId="0" borderId="0" xfId="0" applyFont="1"/>
    <xf numFmtId="164" fontId="0" fillId="0" borderId="0" xfId="0" applyAlignment="1">
      <alignment horizontal="left"/>
    </xf>
    <xf numFmtId="164" fontId="4" fillId="0" borderId="0" xfId="0" applyFont="1" applyAlignment="1">
      <alignment horizontal="center"/>
    </xf>
    <xf numFmtId="164" fontId="4" fillId="0" borderId="0" xfId="0" applyFont="1" applyAlignment="1">
      <alignment horizontal="left"/>
    </xf>
    <xf numFmtId="0" fontId="5" fillId="0" borderId="0" xfId="7" applyNumberFormat="1" applyFont="1" applyAlignment="1">
      <alignment horizontal="center"/>
    </xf>
    <xf numFmtId="164" fontId="18" fillId="0" borderId="0" xfId="0" applyFont="1"/>
    <xf numFmtId="0" fontId="4" fillId="0" borderId="0" xfId="0" applyNumberFormat="1" applyFont="1" applyAlignment="1">
      <alignment horizontal="left"/>
    </xf>
    <xf numFmtId="164" fontId="6" fillId="0" borderId="0" xfId="0" applyFont="1" applyAlignment="1">
      <alignment horizontal="left" wrapText="1"/>
    </xf>
    <xf numFmtId="164" fontId="4" fillId="0" borderId="0" xfId="0" applyFont="1" applyAlignment="1">
      <alignment horizontal="right"/>
    </xf>
    <xf numFmtId="164" fontId="21" fillId="0" borderId="0" xfId="0" applyFont="1"/>
    <xf numFmtId="164" fontId="12" fillId="0" borderId="0" xfId="0" applyFont="1" applyAlignment="1">
      <alignment horizontal="right"/>
    </xf>
    <xf numFmtId="164" fontId="22" fillId="0" borderId="0" xfId="0" applyFont="1" applyAlignment="1">
      <alignment horizontal="left"/>
    </xf>
    <xf numFmtId="0" fontId="14" fillId="0" borderId="0" xfId="0" applyNumberFormat="1" applyFont="1" applyAlignment="1">
      <alignment horizontal="center" vertical="center"/>
    </xf>
    <xf numFmtId="164" fontId="4" fillId="0" borderId="0" xfId="0" applyFont="1" applyAlignment="1">
      <alignment horizontal="left" vertical="center"/>
    </xf>
    <xf numFmtId="164" fontId="0" fillId="0" borderId="0" xfId="0" applyAlignment="1">
      <alignment vertical="center"/>
    </xf>
    <xf numFmtId="164" fontId="14" fillId="0" borderId="0" xfId="0" applyFont="1" applyAlignment="1">
      <alignment vertical="center"/>
    </xf>
    <xf numFmtId="14" fontId="0" fillId="0" borderId="0" xfId="0" applyNumberFormat="1"/>
    <xf numFmtId="1" fontId="0" fillId="0" borderId="0" xfId="0" applyNumberFormat="1"/>
    <xf numFmtId="1" fontId="25" fillId="0" borderId="0" xfId="0" applyNumberFormat="1" applyFont="1"/>
    <xf numFmtId="1" fontId="26" fillId="0" borderId="0" xfId="0" applyNumberFormat="1" applyFont="1"/>
    <xf numFmtId="1" fontId="27" fillId="0" borderId="0" xfId="0" applyNumberFormat="1" applyFont="1"/>
    <xf numFmtId="1" fontId="0" fillId="4" borderId="0" xfId="0" applyNumberFormat="1" applyFill="1"/>
    <xf numFmtId="1" fontId="25" fillId="4" borderId="0" xfId="0" applyNumberFormat="1" applyFont="1" applyFill="1"/>
    <xf numFmtId="1" fontId="28" fillId="4" borderId="0" xfId="0" applyNumberFormat="1" applyFont="1" applyFill="1"/>
    <xf numFmtId="1" fontId="27" fillId="4" borderId="0" xfId="0" applyNumberFormat="1" applyFont="1" applyFill="1"/>
    <xf numFmtId="164" fontId="14" fillId="0" borderId="38" xfId="0" applyFont="1" applyBorder="1" applyAlignment="1">
      <alignment horizontal="center" vertical="center" wrapText="1"/>
    </xf>
    <xf numFmtId="164" fontId="14" fillId="0" borderId="30" xfId="0" applyFont="1" applyBorder="1" applyAlignment="1">
      <alignment horizontal="center" vertical="center" wrapText="1"/>
    </xf>
    <xf numFmtId="164" fontId="6" fillId="0" borderId="0" xfId="0" applyFont="1" applyAlignment="1">
      <alignment vertical="center"/>
    </xf>
    <xf numFmtId="164" fontId="6" fillId="0" borderId="0" xfId="0" applyFont="1" applyAlignment="1">
      <alignment horizontal="right" vertical="center"/>
    </xf>
    <xf numFmtId="164" fontId="6" fillId="0" borderId="0" xfId="0" applyFont="1" applyAlignment="1">
      <alignment horizontal="center" vertical="center"/>
    </xf>
    <xf numFmtId="0" fontId="0" fillId="0" borderId="0" xfId="0" applyNumberFormat="1"/>
    <xf numFmtId="0" fontId="2" fillId="0" borderId="0" xfId="0" applyNumberFormat="1" applyFont="1"/>
    <xf numFmtId="14" fontId="2" fillId="0" borderId="0" xfId="0" applyNumberFormat="1" applyFont="1"/>
    <xf numFmtId="0" fontId="14" fillId="6" borderId="34" xfId="0" applyNumberFormat="1" applyFont="1" applyFill="1" applyBorder="1" applyAlignment="1">
      <alignment horizontal="center" vertical="center"/>
    </xf>
    <xf numFmtId="0" fontId="14" fillId="6" borderId="33" xfId="0" applyNumberFormat="1" applyFont="1" applyFill="1" applyBorder="1" applyAlignment="1">
      <alignment horizontal="center" vertical="center"/>
    </xf>
    <xf numFmtId="164" fontId="2" fillId="0" borderId="0" xfId="0" applyFont="1" applyAlignment="1">
      <alignment vertical="center"/>
    </xf>
    <xf numFmtId="164" fontId="14" fillId="0" borderId="42" xfId="0" applyFont="1" applyBorder="1" applyAlignment="1">
      <alignment horizontal="center" vertical="center" wrapText="1"/>
    </xf>
    <xf numFmtId="49" fontId="31" fillId="3" borderId="24" xfId="0" applyNumberFormat="1" applyFont="1" applyFill="1" applyBorder="1" applyProtection="1">
      <protection locked="0"/>
    </xf>
    <xf numFmtId="49" fontId="31" fillId="3" borderId="25" xfId="0" applyNumberFormat="1" applyFont="1" applyFill="1" applyBorder="1" applyProtection="1">
      <protection locked="0"/>
    </xf>
    <xf numFmtId="49" fontId="31" fillId="3" borderId="24" xfId="0" quotePrefix="1" applyNumberFormat="1" applyFont="1" applyFill="1" applyBorder="1" applyProtection="1">
      <protection locked="0"/>
    </xf>
    <xf numFmtId="14" fontId="31" fillId="3" borderId="24" xfId="0" applyNumberFormat="1" applyFont="1" applyFill="1" applyBorder="1" applyProtection="1">
      <protection locked="0"/>
    </xf>
    <xf numFmtId="4" fontId="31" fillId="3" borderId="24" xfId="0" applyNumberFormat="1" applyFont="1" applyFill="1" applyBorder="1" applyProtection="1">
      <protection locked="0"/>
    </xf>
    <xf numFmtId="164" fontId="32" fillId="0" borderId="0" xfId="0" applyFont="1"/>
    <xf numFmtId="164" fontId="33" fillId="0" borderId="38" xfId="0" applyFont="1" applyBorder="1"/>
    <xf numFmtId="164" fontId="33" fillId="0" borderId="39" xfId="0" applyFont="1" applyBorder="1"/>
    <xf numFmtId="164" fontId="33" fillId="0" borderId="8" xfId="0" applyFont="1" applyBorder="1"/>
    <xf numFmtId="164" fontId="33" fillId="0" borderId="7" xfId="0" applyFont="1" applyBorder="1"/>
    <xf numFmtId="49" fontId="31" fillId="3" borderId="38" xfId="0" applyNumberFormat="1" applyFont="1" applyFill="1" applyBorder="1" applyProtection="1">
      <protection locked="0"/>
    </xf>
    <xf numFmtId="49" fontId="31" fillId="3" borderId="39" xfId="0" applyNumberFormat="1" applyFont="1" applyFill="1" applyBorder="1" applyProtection="1">
      <protection locked="0"/>
    </xf>
    <xf numFmtId="49" fontId="31" fillId="3" borderId="38" xfId="0" quotePrefix="1" applyNumberFormat="1" applyFont="1" applyFill="1" applyBorder="1" applyProtection="1">
      <protection locked="0"/>
    </xf>
    <xf numFmtId="14" fontId="31" fillId="3" borderId="38" xfId="0" applyNumberFormat="1" applyFont="1" applyFill="1" applyBorder="1" applyProtection="1">
      <protection locked="0"/>
    </xf>
    <xf numFmtId="4" fontId="31" fillId="3" borderId="38" xfId="0" applyNumberFormat="1" applyFont="1" applyFill="1" applyBorder="1" applyProtection="1">
      <protection locked="0"/>
    </xf>
    <xf numFmtId="164" fontId="33" fillId="0" borderId="31" xfId="0" applyFont="1" applyBorder="1"/>
    <xf numFmtId="164" fontId="33" fillId="0" borderId="32" xfId="0" applyFont="1" applyBorder="1"/>
    <xf numFmtId="166" fontId="31" fillId="0" borderId="43" xfId="0" applyNumberFormat="1" applyFont="1" applyBorder="1"/>
    <xf numFmtId="4" fontId="31" fillId="0" borderId="43" xfId="0" applyNumberFormat="1" applyFont="1" applyBorder="1"/>
    <xf numFmtId="3" fontId="31" fillId="0" borderId="43" xfId="0" applyNumberFormat="1" applyFont="1" applyBorder="1"/>
    <xf numFmtId="14" fontId="31" fillId="0" borderId="43" xfId="0" applyNumberFormat="1" applyFont="1" applyBorder="1"/>
    <xf numFmtId="4" fontId="31" fillId="0" borderId="44" xfId="0" applyNumberFormat="1" applyFont="1" applyBorder="1"/>
    <xf numFmtId="166" fontId="31" fillId="0" borderId="45" xfId="0" applyNumberFormat="1" applyFont="1" applyBorder="1"/>
    <xf numFmtId="4" fontId="31" fillId="0" borderId="45" xfId="0" applyNumberFormat="1" applyFont="1" applyBorder="1"/>
    <xf numFmtId="3" fontId="31" fillId="0" borderId="45" xfId="0" applyNumberFormat="1" applyFont="1" applyBorder="1"/>
    <xf numFmtId="14" fontId="31" fillId="0" borderId="45" xfId="0" applyNumberFormat="1" applyFont="1" applyBorder="1"/>
    <xf numFmtId="4" fontId="31" fillId="0" borderId="46" xfId="0" applyNumberFormat="1" applyFont="1" applyBorder="1"/>
    <xf numFmtId="166" fontId="31" fillId="0" borderId="47" xfId="0" applyNumberFormat="1" applyFont="1" applyBorder="1"/>
    <xf numFmtId="4" fontId="31" fillId="0" borderId="47" xfId="0" applyNumberFormat="1" applyFont="1" applyBorder="1"/>
    <xf numFmtId="3" fontId="31" fillId="0" borderId="47" xfId="0" applyNumberFormat="1" applyFont="1" applyBorder="1"/>
    <xf numFmtId="14" fontId="31" fillId="0" borderId="47" xfId="0" applyNumberFormat="1" applyFont="1" applyBorder="1"/>
    <xf numFmtId="4" fontId="31" fillId="0" borderId="48" xfId="0" applyNumberFormat="1" applyFont="1" applyBorder="1"/>
    <xf numFmtId="165" fontId="31" fillId="0" borderId="35" xfId="0" applyNumberFormat="1" applyFont="1" applyBorder="1" applyAlignment="1">
      <alignment horizontal="center"/>
    </xf>
    <xf numFmtId="165" fontId="31" fillId="0" borderId="37" xfId="0" applyNumberFormat="1" applyFont="1" applyBorder="1" applyAlignment="1">
      <alignment horizontal="center"/>
    </xf>
    <xf numFmtId="165" fontId="31" fillId="0" borderId="29" xfId="0" applyNumberFormat="1" applyFont="1" applyBorder="1" applyAlignment="1">
      <alignment horizontal="center"/>
    </xf>
    <xf numFmtId="165" fontId="31" fillId="0" borderId="36" xfId="0" applyNumberFormat="1" applyFont="1" applyBorder="1" applyAlignment="1">
      <alignment horizontal="center"/>
    </xf>
    <xf numFmtId="164" fontId="34" fillId="0" borderId="0" xfId="0" applyFont="1" applyAlignment="1">
      <alignment horizontal="right"/>
    </xf>
    <xf numFmtId="164" fontId="34" fillId="0" borderId="0" xfId="0" applyFont="1"/>
    <xf numFmtId="164" fontId="31" fillId="0" borderId="0" xfId="0" applyFont="1"/>
    <xf numFmtId="164" fontId="35" fillId="0" borderId="0" xfId="0" applyFont="1"/>
    <xf numFmtId="4" fontId="35" fillId="0" borderId="40" xfId="0" applyNumberFormat="1" applyFont="1" applyBorder="1"/>
    <xf numFmtId="0" fontId="35" fillId="0" borderId="0" xfId="0" applyNumberFormat="1" applyFont="1"/>
    <xf numFmtId="164" fontId="36" fillId="0" borderId="0" xfId="0" applyFont="1"/>
    <xf numFmtId="164" fontId="31" fillId="0" borderId="0" xfId="0" applyFont="1" applyAlignment="1">
      <alignment horizontal="right"/>
    </xf>
    <xf numFmtId="168" fontId="35" fillId="0" borderId="0" xfId="0" applyNumberFormat="1" applyFont="1" applyAlignment="1">
      <alignment horizontal="right"/>
    </xf>
    <xf numFmtId="0" fontId="35" fillId="0" borderId="1" xfId="0" applyNumberFormat="1" applyFont="1" applyBorder="1" applyAlignment="1">
      <alignment horizontal="left"/>
    </xf>
    <xf numFmtId="166" fontId="31" fillId="0" borderId="49" xfId="0" applyNumberFormat="1" applyFont="1" applyBorder="1"/>
    <xf numFmtId="4" fontId="31" fillId="0" borderId="49" xfId="0" applyNumberFormat="1" applyFont="1" applyBorder="1"/>
    <xf numFmtId="3" fontId="31" fillId="0" borderId="49" xfId="0" applyNumberFormat="1" applyFont="1" applyBorder="1"/>
    <xf numFmtId="14" fontId="31" fillId="0" borderId="49" xfId="0" applyNumberFormat="1" applyFont="1" applyBorder="1"/>
    <xf numFmtId="4" fontId="31" fillId="0" borderId="50" xfId="0" applyNumberFormat="1" applyFont="1" applyBorder="1"/>
    <xf numFmtId="166" fontId="31" fillId="0" borderId="52" xfId="0" applyNumberFormat="1" applyFont="1" applyBorder="1"/>
    <xf numFmtId="4" fontId="31" fillId="0" borderId="52" xfId="0" applyNumberFormat="1" applyFont="1" applyBorder="1"/>
    <xf numFmtId="3" fontId="31" fillId="0" borderId="52" xfId="0" applyNumberFormat="1" applyFont="1" applyBorder="1"/>
    <xf numFmtId="14" fontId="31" fillId="0" borderId="52" xfId="0" applyNumberFormat="1" applyFont="1" applyBorder="1"/>
    <xf numFmtId="4" fontId="31" fillId="0" borderId="51" xfId="0" applyNumberFormat="1" applyFont="1" applyBorder="1"/>
    <xf numFmtId="0" fontId="5" fillId="0" borderId="0" xfId="0" applyNumberFormat="1" applyFont="1"/>
    <xf numFmtId="0" fontId="4" fillId="0" borderId="0" xfId="0" applyNumberFormat="1" applyFont="1" applyAlignment="1">
      <alignment horizontal="center"/>
    </xf>
    <xf numFmtId="0" fontId="15" fillId="0" borderId="0" xfId="0" applyNumberFormat="1" applyFont="1"/>
    <xf numFmtId="0" fontId="22" fillId="0" borderId="21" xfId="0" applyNumberFormat="1" applyFont="1" applyBorder="1" applyAlignment="1">
      <alignment horizontal="center"/>
    </xf>
    <xf numFmtId="0" fontId="5" fillId="5" borderId="22" xfId="0" applyNumberFormat="1" applyFont="1" applyFill="1" applyBorder="1" applyAlignment="1" applyProtection="1">
      <alignment horizontal="center"/>
      <protection locked="0"/>
    </xf>
    <xf numFmtId="0" fontId="21" fillId="0" borderId="0" xfId="0" applyNumberFormat="1" applyFont="1" applyAlignment="1">
      <alignment horizontal="left"/>
    </xf>
    <xf numFmtId="0" fontId="4" fillId="0" borderId="0" xfId="0" applyNumberFormat="1" applyFont="1"/>
    <xf numFmtId="0" fontId="14" fillId="0" borderId="0" xfId="0" applyNumberFormat="1" applyFont="1"/>
    <xf numFmtId="164" fontId="37" fillId="0" borderId="0" xfId="0" applyFont="1"/>
    <xf numFmtId="0" fontId="19" fillId="0" borderId="0" xfId="0" applyNumberFormat="1" applyFont="1"/>
    <xf numFmtId="0" fontId="37" fillId="0" borderId="0" xfId="0" applyNumberFormat="1" applyFont="1"/>
    <xf numFmtId="0" fontId="4" fillId="2" borderId="0" xfId="0" applyNumberFormat="1" applyFont="1" applyFill="1" applyAlignment="1">
      <alignment horizontal="center"/>
    </xf>
    <xf numFmtId="164" fontId="4" fillId="2" borderId="0" xfId="0" applyFont="1" applyFill="1" applyAlignment="1">
      <alignment horizontal="center"/>
    </xf>
    <xf numFmtId="0" fontId="4" fillId="2" borderId="0" xfId="0" applyNumberFormat="1" applyFont="1" applyFill="1"/>
    <xf numFmtId="0" fontId="4" fillId="2" borderId="0" xfId="0" applyNumberFormat="1" applyFont="1" applyFill="1" applyAlignment="1">
      <alignment horizontal="left"/>
    </xf>
    <xf numFmtId="0" fontId="14" fillId="2" borderId="0" xfId="0" applyNumberFormat="1" applyFont="1" applyFill="1"/>
    <xf numFmtId="0" fontId="14" fillId="0" borderId="0" xfId="0" applyNumberFormat="1" applyFont="1" applyAlignment="1">
      <alignment vertical="center"/>
    </xf>
    <xf numFmtId="0" fontId="4" fillId="0" borderId="0" xfId="0" applyNumberFormat="1" applyFont="1" applyAlignment="1">
      <alignment vertical="center"/>
    </xf>
    <xf numFmtId="0" fontId="4" fillId="0" borderId="0" xfId="0" applyNumberFormat="1" applyFont="1" applyAlignment="1">
      <alignment horizontal="left" vertical="center"/>
    </xf>
    <xf numFmtId="0" fontId="4" fillId="0" borderId="0" xfId="0" applyNumberFormat="1" applyFont="1" applyAlignment="1">
      <alignment horizontal="center" vertical="center"/>
    </xf>
    <xf numFmtId="0" fontId="14" fillId="2" borderId="0" xfId="0" applyNumberFormat="1" applyFont="1" applyFill="1" applyAlignment="1">
      <alignment horizontal="right" vertical="top" indent="1"/>
    </xf>
    <xf numFmtId="49" fontId="14" fillId="0" borderId="0" xfId="0" applyNumberFormat="1" applyFont="1" applyAlignment="1">
      <alignment horizontal="right" vertical="top" indent="1"/>
    </xf>
    <xf numFmtId="164" fontId="14" fillId="0" borderId="0" xfId="0" applyFont="1" applyAlignment="1">
      <alignment horizontal="right" vertical="top" indent="1"/>
    </xf>
    <xf numFmtId="0" fontId="5" fillId="0" borderId="0" xfId="7" applyNumberFormat="1" applyFont="1" applyAlignment="1">
      <alignment horizontal="center" vertical="top"/>
    </xf>
    <xf numFmtId="0" fontId="15" fillId="0" borderId="0" xfId="0" applyNumberFormat="1" applyFont="1" applyAlignment="1">
      <alignment horizontal="center" vertical="top"/>
    </xf>
    <xf numFmtId="0" fontId="0" fillId="0" borderId="0" xfId="0" applyNumberFormat="1" applyAlignment="1">
      <alignment vertical="top"/>
    </xf>
    <xf numFmtId="164" fontId="0" fillId="0" borderId="0" xfId="0" applyAlignment="1">
      <alignment vertical="top"/>
    </xf>
    <xf numFmtId="14" fontId="31" fillId="0" borderId="31" xfId="0" applyNumberFormat="1" applyFont="1" applyBorder="1"/>
    <xf numFmtId="4" fontId="31" fillId="3" borderId="43" xfId="0" applyNumberFormat="1" applyFont="1" applyFill="1" applyBorder="1" applyProtection="1">
      <protection locked="0"/>
    </xf>
    <xf numFmtId="4" fontId="31" fillId="3" borderId="45" xfId="0" applyNumberFormat="1" applyFont="1" applyFill="1" applyBorder="1" applyProtection="1">
      <protection locked="0"/>
    </xf>
    <xf numFmtId="4" fontId="31" fillId="3" borderId="47" xfId="0" applyNumberFormat="1" applyFont="1" applyFill="1" applyBorder="1" applyProtection="1">
      <protection locked="0"/>
    </xf>
    <xf numFmtId="4" fontId="31" fillId="3" borderId="49" xfId="0" applyNumberFormat="1" applyFont="1" applyFill="1" applyBorder="1" applyProtection="1">
      <protection locked="0"/>
    </xf>
    <xf numFmtId="4" fontId="31" fillId="3" borderId="52" xfId="0" applyNumberFormat="1" applyFont="1" applyFill="1" applyBorder="1" applyProtection="1">
      <protection locked="0"/>
    </xf>
    <xf numFmtId="164" fontId="38" fillId="0" borderId="0" xfId="0" applyFont="1"/>
    <xf numFmtId="0" fontId="5" fillId="0" borderId="0" xfId="0" applyNumberFormat="1" applyFont="1" applyAlignment="1">
      <alignment horizontal="center"/>
    </xf>
    <xf numFmtId="0" fontId="5" fillId="0" borderId="0" xfId="0" applyNumberFormat="1" applyFont="1" applyAlignment="1">
      <alignment horizontal="left"/>
    </xf>
    <xf numFmtId="164" fontId="0" fillId="0" borderId="0" xfId="0" applyProtection="1">
      <protection locked="0"/>
    </xf>
    <xf numFmtId="165" fontId="6" fillId="3" borderId="1" xfId="0" applyNumberFormat="1" applyFont="1" applyFill="1" applyBorder="1" applyAlignment="1" applyProtection="1">
      <alignment horizontal="center" vertical="center"/>
      <protection locked="0"/>
    </xf>
    <xf numFmtId="49" fontId="25" fillId="3" borderId="1" xfId="0" applyNumberFormat="1" applyFont="1" applyFill="1" applyBorder="1" applyAlignment="1" applyProtection="1">
      <alignment horizontal="center" vertical="center"/>
      <protection locked="0"/>
    </xf>
    <xf numFmtId="0" fontId="14" fillId="3" borderId="1" xfId="0" applyNumberFormat="1" applyFont="1" applyFill="1" applyBorder="1" applyAlignment="1" applyProtection="1">
      <alignment horizontal="center" vertical="center"/>
      <protection locked="0"/>
    </xf>
    <xf numFmtId="14" fontId="4" fillId="3" borderId="1" xfId="0" applyNumberFormat="1" applyFont="1" applyFill="1" applyBorder="1" applyAlignment="1" applyProtection="1">
      <alignment horizontal="center"/>
      <protection locked="0"/>
    </xf>
    <xf numFmtId="3" fontId="31" fillId="3" borderId="43" xfId="0" applyNumberFormat="1" applyFont="1" applyFill="1" applyBorder="1" applyProtection="1">
      <protection locked="0"/>
    </xf>
    <xf numFmtId="10" fontId="31" fillId="3" borderId="43" xfId="9" applyNumberFormat="1" applyFont="1" applyFill="1" applyBorder="1" applyProtection="1">
      <protection locked="0"/>
    </xf>
    <xf numFmtId="3" fontId="31" fillId="3" borderId="45" xfId="0" applyNumberFormat="1" applyFont="1" applyFill="1" applyBorder="1" applyProtection="1">
      <protection locked="0"/>
    </xf>
    <xf numFmtId="10" fontId="31" fillId="3" borderId="45" xfId="9" applyNumberFormat="1" applyFont="1" applyFill="1" applyBorder="1" applyProtection="1">
      <protection locked="0"/>
    </xf>
    <xf numFmtId="3" fontId="31" fillId="3" borderId="47" xfId="0" applyNumberFormat="1" applyFont="1" applyFill="1" applyBorder="1" applyProtection="1">
      <protection locked="0"/>
    </xf>
    <xf numFmtId="10" fontId="31" fillId="3" borderId="47" xfId="9" applyNumberFormat="1" applyFont="1" applyFill="1" applyBorder="1" applyProtection="1">
      <protection locked="0"/>
    </xf>
    <xf numFmtId="3" fontId="31" fillId="3" borderId="49" xfId="0" applyNumberFormat="1" applyFont="1" applyFill="1" applyBorder="1" applyProtection="1">
      <protection locked="0"/>
    </xf>
    <xf numFmtId="10" fontId="31" fillId="3" borderId="49" xfId="9" applyNumberFormat="1" applyFont="1" applyFill="1" applyBorder="1" applyProtection="1">
      <protection locked="0"/>
    </xf>
    <xf numFmtId="3" fontId="31" fillId="3" borderId="52" xfId="0" applyNumberFormat="1" applyFont="1" applyFill="1" applyBorder="1" applyProtection="1">
      <protection locked="0"/>
    </xf>
    <xf numFmtId="10" fontId="31" fillId="3" borderId="52" xfId="9" applyNumberFormat="1" applyFont="1" applyFill="1" applyBorder="1" applyProtection="1">
      <protection locked="0"/>
    </xf>
    <xf numFmtId="49" fontId="14" fillId="2" borderId="0" xfId="0" applyNumberFormat="1" applyFont="1" applyFill="1" applyAlignment="1">
      <alignment horizontal="right" vertical="top" indent="1"/>
    </xf>
    <xf numFmtId="0" fontId="20" fillId="2" borderId="0" xfId="0" applyNumberFormat="1" applyFont="1" applyFill="1" applyAlignment="1">
      <alignment horizontal="left" vertical="top"/>
    </xf>
    <xf numFmtId="0" fontId="40" fillId="2" borderId="0" xfId="0" applyNumberFormat="1" applyFont="1" applyFill="1" applyAlignment="1">
      <alignment horizontal="left" vertical="top"/>
    </xf>
    <xf numFmtId="4" fontId="31" fillId="3" borderId="43" xfId="0" applyNumberFormat="1" applyFont="1" applyFill="1" applyBorder="1" applyAlignment="1" applyProtection="1">
      <alignment horizontal="center"/>
      <protection locked="0"/>
    </xf>
    <xf numFmtId="4" fontId="31" fillId="3" borderId="45" xfId="0" applyNumberFormat="1" applyFont="1" applyFill="1" applyBorder="1" applyAlignment="1" applyProtection="1">
      <alignment horizontal="center"/>
      <protection locked="0"/>
    </xf>
    <xf numFmtId="4" fontId="31" fillId="3" borderId="47" xfId="0" applyNumberFormat="1" applyFont="1" applyFill="1" applyBorder="1" applyAlignment="1" applyProtection="1">
      <alignment horizontal="center"/>
      <protection locked="0"/>
    </xf>
    <xf numFmtId="4" fontId="31" fillId="3" borderId="49" xfId="0" applyNumberFormat="1" applyFont="1" applyFill="1" applyBorder="1" applyAlignment="1" applyProtection="1">
      <alignment horizontal="center"/>
      <protection locked="0"/>
    </xf>
    <xf numFmtId="4" fontId="31" fillId="3" borderId="52" xfId="0" applyNumberFormat="1" applyFont="1" applyFill="1" applyBorder="1" applyAlignment="1" applyProtection="1">
      <alignment horizontal="center"/>
      <protection locked="0"/>
    </xf>
    <xf numFmtId="164" fontId="42" fillId="0" borderId="0" xfId="0" applyFont="1" applyAlignment="1">
      <alignment horizontal="right" vertical="top" indent="1"/>
    </xf>
    <xf numFmtId="4" fontId="43" fillId="3" borderId="45" xfId="0" applyNumberFormat="1" applyFont="1" applyFill="1" applyBorder="1" applyAlignment="1" applyProtection="1">
      <alignment horizontal="center"/>
      <protection locked="0"/>
    </xf>
    <xf numFmtId="49" fontId="4" fillId="0" borderId="0" xfId="0" applyNumberFormat="1" applyFont="1"/>
    <xf numFmtId="164" fontId="44" fillId="0" borderId="0" xfId="0" applyFont="1"/>
    <xf numFmtId="1" fontId="2" fillId="0" borderId="0" xfId="0" applyNumberFormat="1" applyFont="1"/>
    <xf numFmtId="1" fontId="45" fillId="0" borderId="0" xfId="0" applyNumberFormat="1" applyFont="1"/>
    <xf numFmtId="1" fontId="19" fillId="0" borderId="0" xfId="0" applyNumberFormat="1" applyFont="1"/>
    <xf numFmtId="1" fontId="46" fillId="0" borderId="0" xfId="0" applyNumberFormat="1" applyFont="1"/>
    <xf numFmtId="164" fontId="47" fillId="0" borderId="0" xfId="0" applyFont="1" applyAlignment="1">
      <alignment horizontal="left"/>
    </xf>
    <xf numFmtId="0" fontId="49" fillId="2" borderId="0" xfId="0" applyNumberFormat="1" applyFont="1" applyFill="1" applyAlignment="1">
      <alignment horizontal="right" vertical="top" indent="1"/>
    </xf>
    <xf numFmtId="4" fontId="35" fillId="0" borderId="0" xfId="0" applyNumberFormat="1" applyFont="1"/>
    <xf numFmtId="164" fontId="30" fillId="0" borderId="0" xfId="0" applyFont="1"/>
    <xf numFmtId="164" fontId="30" fillId="0" borderId="0" xfId="0" quotePrefix="1" applyFont="1"/>
    <xf numFmtId="14" fontId="30" fillId="0" borderId="0" xfId="0" applyNumberFormat="1" applyFont="1" applyAlignment="1">
      <alignment horizontal="center"/>
    </xf>
    <xf numFmtId="49" fontId="30" fillId="0" borderId="0" xfId="0" applyNumberFormat="1" applyFont="1"/>
    <xf numFmtId="164" fontId="50" fillId="0" borderId="0" xfId="0" applyFont="1"/>
    <xf numFmtId="164" fontId="4" fillId="0" borderId="0" xfId="0" applyFont="1" applyAlignment="1">
      <alignment horizontal="left" vertical="top" wrapText="1"/>
    </xf>
    <xf numFmtId="164" fontId="4" fillId="0" borderId="0" xfId="0" applyFont="1" applyAlignment="1">
      <alignment vertical="top" wrapText="1"/>
    </xf>
    <xf numFmtId="0" fontId="14" fillId="6" borderId="31" xfId="0" applyNumberFormat="1" applyFont="1" applyFill="1" applyBorder="1" applyAlignment="1">
      <alignment horizontal="center" vertical="center"/>
    </xf>
    <xf numFmtId="164" fontId="2" fillId="0" borderId="53" xfId="0" applyFont="1" applyBorder="1"/>
    <xf numFmtId="1" fontId="47" fillId="0" borderId="0" xfId="0" applyNumberFormat="1" applyFont="1"/>
    <xf numFmtId="0" fontId="14" fillId="0" borderId="0" xfId="0" applyNumberFormat="1" applyFont="1" applyAlignment="1">
      <alignment horizontal="left" vertical="center"/>
    </xf>
    <xf numFmtId="0" fontId="4" fillId="2" borderId="0" xfId="0" applyNumberFormat="1" applyFont="1" applyFill="1" applyAlignment="1">
      <alignment horizontal="left" vertical="top"/>
    </xf>
    <xf numFmtId="0" fontId="14" fillId="0" borderId="0" xfId="0" applyNumberFormat="1" applyFont="1" applyAlignment="1">
      <alignment horizontal="left" vertical="top"/>
    </xf>
    <xf numFmtId="164" fontId="14" fillId="0" borderId="0" xfId="0" applyFont="1" applyAlignment="1">
      <alignment horizontal="left" vertical="top"/>
    </xf>
    <xf numFmtId="0" fontId="5" fillId="0" borderId="0" xfId="7" applyNumberFormat="1" applyFont="1" applyAlignment="1">
      <alignment horizontal="left" vertical="top" wrapText="1"/>
    </xf>
    <xf numFmtId="164" fontId="14" fillId="0" borderId="31" xfId="0" applyFont="1" applyBorder="1" applyAlignment="1">
      <alignment horizontal="center" vertical="center" wrapText="1"/>
    </xf>
    <xf numFmtId="14" fontId="4" fillId="0" borderId="0" xfId="0" applyNumberFormat="1" applyFont="1" applyFill="1" applyBorder="1" applyAlignment="1" applyProtection="1">
      <protection locked="0"/>
    </xf>
    <xf numFmtId="14" fontId="4" fillId="3" borderId="1" xfId="0" applyNumberFormat="1" applyFont="1" applyFill="1" applyBorder="1" applyAlignment="1" applyProtection="1">
      <protection locked="0"/>
    </xf>
    <xf numFmtId="0" fontId="51" fillId="0" borderId="0" xfId="2" applyNumberFormat="1" applyFont="1" applyFill="1" applyBorder="1" applyAlignment="1" applyProtection="1">
      <alignment horizontal="center"/>
      <protection locked="0"/>
    </xf>
    <xf numFmtId="164" fontId="14" fillId="0" borderId="31" xfId="0" applyFont="1" applyBorder="1" applyAlignment="1">
      <alignment horizontal="center" vertical="center" wrapText="1"/>
    </xf>
    <xf numFmtId="1" fontId="52" fillId="0" borderId="0" xfId="0" applyNumberFormat="1" applyFont="1"/>
    <xf numFmtId="1" fontId="53" fillId="0" borderId="0" xfId="0" applyNumberFormat="1" applyFont="1"/>
    <xf numFmtId="1" fontId="53" fillId="4" borderId="0" xfId="0" applyNumberFormat="1" applyFont="1" applyFill="1"/>
    <xf numFmtId="0" fontId="4" fillId="0" borderId="3" xfId="0"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2" xfId="0" applyNumberFormat="1" applyFont="1" applyBorder="1" applyAlignment="1">
      <alignment horizontal="left" vertical="center"/>
    </xf>
    <xf numFmtId="0" fontId="4" fillId="3" borderId="3" xfId="0" applyNumberFormat="1" applyFont="1" applyFill="1" applyBorder="1" applyAlignment="1" applyProtection="1">
      <alignment horizontal="left" vertical="center"/>
      <protection locked="0"/>
    </xf>
    <xf numFmtId="0" fontId="4" fillId="3" borderId="4" xfId="0" applyNumberFormat="1" applyFont="1" applyFill="1" applyBorder="1" applyAlignment="1" applyProtection="1">
      <alignment horizontal="left" vertical="center"/>
      <protection locked="0"/>
    </xf>
    <xf numFmtId="0" fontId="4" fillId="3" borderId="2" xfId="0" applyNumberFormat="1" applyFont="1" applyFill="1" applyBorder="1" applyAlignment="1" applyProtection="1">
      <alignment horizontal="left" vertical="center"/>
      <protection locked="0"/>
    </xf>
    <xf numFmtId="0" fontId="16" fillId="3" borderId="3" xfId="2" applyNumberFormat="1" applyFont="1" applyFill="1" applyBorder="1" applyAlignment="1" applyProtection="1">
      <alignment horizontal="left" vertical="center"/>
      <protection locked="0"/>
    </xf>
    <xf numFmtId="0" fontId="4" fillId="2" borderId="0" xfId="0" applyNumberFormat="1" applyFont="1" applyFill="1" applyAlignment="1">
      <alignment horizontal="left" vertical="top"/>
    </xf>
    <xf numFmtId="0" fontId="14" fillId="0" borderId="0" xfId="0" applyNumberFormat="1" applyFont="1" applyAlignment="1">
      <alignment horizontal="left" vertical="center"/>
    </xf>
    <xf numFmtId="0" fontId="14" fillId="2" borderId="0" xfId="0" applyNumberFormat="1" applyFont="1" applyFill="1" applyAlignment="1">
      <alignment horizontal="left"/>
    </xf>
    <xf numFmtId="0" fontId="4" fillId="0" borderId="0" xfId="0" applyNumberFormat="1" applyFont="1" applyAlignment="1">
      <alignment horizontal="left" wrapText="1"/>
    </xf>
    <xf numFmtId="0" fontId="4" fillId="0" borderId="23" xfId="0" applyNumberFormat="1" applyFont="1" applyBorder="1" applyAlignment="1">
      <alignment horizontal="left" wrapText="1"/>
    </xf>
    <xf numFmtId="0" fontId="14" fillId="0" borderId="0" xfId="0" applyNumberFormat="1" applyFont="1" applyAlignment="1">
      <alignment horizontal="left" vertical="center" wrapText="1"/>
    </xf>
    <xf numFmtId="0" fontId="4" fillId="0" borderId="3"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0" fontId="4" fillId="0" borderId="2" xfId="0" applyNumberFormat="1" applyFont="1" applyBorder="1" applyAlignment="1">
      <alignment horizontal="left" vertical="top" wrapText="1"/>
    </xf>
    <xf numFmtId="0" fontId="14" fillId="0" borderId="0" xfId="0" applyNumberFormat="1" applyFont="1" applyAlignment="1">
      <alignment horizontal="left" vertical="top"/>
    </xf>
    <xf numFmtId="164" fontId="12" fillId="0" borderId="0" xfId="0" applyFont="1" applyAlignment="1">
      <alignment horizontal="left"/>
    </xf>
    <xf numFmtId="0" fontId="0" fillId="0" borderId="11" xfId="0" applyNumberFormat="1" applyBorder="1" applyAlignment="1">
      <alignment horizontal="center"/>
    </xf>
    <xf numFmtId="0" fontId="0" fillId="0" borderId="12" xfId="0" applyNumberFormat="1" applyBorder="1" applyAlignment="1">
      <alignment horizontal="center"/>
    </xf>
    <xf numFmtId="0" fontId="0" fillId="0" borderId="17" xfId="0" applyNumberFormat="1" applyBorder="1" applyAlignment="1">
      <alignment horizontal="center"/>
    </xf>
    <xf numFmtId="0" fontId="22" fillId="0" borderId="19" xfId="0" applyNumberFormat="1" applyFont="1" applyBorder="1" applyAlignment="1">
      <alignment horizontal="center"/>
    </xf>
    <xf numFmtId="0" fontId="22" fillId="0" borderId="13" xfId="0" applyNumberFormat="1" applyFont="1" applyBorder="1" applyAlignment="1">
      <alignment horizontal="center"/>
    </xf>
    <xf numFmtId="0" fontId="22" fillId="0" borderId="14" xfId="0" applyNumberFormat="1" applyFont="1" applyBorder="1" applyAlignment="1">
      <alignment horizontal="center"/>
    </xf>
    <xf numFmtId="0" fontId="21" fillId="0" borderId="15" xfId="0" applyNumberFormat="1" applyFont="1" applyBorder="1" applyAlignment="1">
      <alignment horizontal="left"/>
    </xf>
    <xf numFmtId="0" fontId="21" fillId="0" borderId="9" xfId="0" applyNumberFormat="1" applyFont="1" applyBorder="1" applyAlignment="1">
      <alignment horizontal="left"/>
    </xf>
    <xf numFmtId="0" fontId="21" fillId="0" borderId="18" xfId="0" applyNumberFormat="1" applyFont="1" applyBorder="1" applyAlignment="1">
      <alignment horizontal="left"/>
    </xf>
    <xf numFmtId="0" fontId="23" fillId="5" borderId="20" xfId="0" applyNumberFormat="1" applyFont="1" applyFill="1" applyBorder="1" applyAlignment="1" applyProtection="1">
      <alignment horizontal="left"/>
      <protection locked="0"/>
    </xf>
    <xf numFmtId="0" fontId="23" fillId="5" borderId="10" xfId="0" applyNumberFormat="1" applyFont="1" applyFill="1" applyBorder="1" applyAlignment="1" applyProtection="1">
      <alignment horizontal="left"/>
      <protection locked="0"/>
    </xf>
    <xf numFmtId="0" fontId="23" fillId="5" borderId="16" xfId="0" applyNumberFormat="1" applyFont="1" applyFill="1" applyBorder="1" applyAlignment="1" applyProtection="1">
      <alignment horizontal="left"/>
      <protection locked="0"/>
    </xf>
    <xf numFmtId="0" fontId="6" fillId="0" borderId="0" xfId="0" applyNumberFormat="1" applyFont="1" applyAlignment="1">
      <alignment horizontal="left" wrapText="1"/>
    </xf>
    <xf numFmtId="164" fontId="14" fillId="0" borderId="0" xfId="0" applyFont="1" applyAlignment="1">
      <alignment horizontal="left" vertical="top"/>
    </xf>
    <xf numFmtId="49" fontId="4" fillId="3" borderId="3" xfId="0" applyNumberFormat="1" applyFont="1" applyFill="1" applyBorder="1" applyAlignment="1" applyProtection="1">
      <alignment horizontal="center" vertical="center"/>
      <protection locked="0"/>
    </xf>
    <xf numFmtId="49" fontId="4" fillId="3" borderId="2" xfId="0" applyNumberFormat="1" applyFont="1" applyFill="1" applyBorder="1" applyAlignment="1" applyProtection="1">
      <alignment horizontal="center" vertical="center"/>
      <protection locked="0"/>
    </xf>
    <xf numFmtId="164" fontId="41" fillId="0" borderId="0" xfId="0" applyFont="1" applyAlignment="1">
      <alignment horizontal="center" vertical="top" wrapText="1"/>
    </xf>
    <xf numFmtId="164" fontId="6" fillId="0" borderId="0" xfId="0" applyFont="1" applyAlignment="1">
      <alignment horizontal="center" vertical="top" wrapText="1"/>
    </xf>
    <xf numFmtId="164" fontId="14" fillId="0" borderId="0" xfId="0" applyFont="1" applyAlignment="1">
      <alignment horizontal="left" wrapText="1"/>
    </xf>
    <xf numFmtId="164" fontId="4" fillId="0" borderId="0" xfId="0" applyFont="1" applyAlignment="1">
      <alignment horizontal="left" vertical="center" wrapText="1"/>
    </xf>
    <xf numFmtId="0" fontId="5" fillId="3" borderId="3" xfId="0" applyNumberFormat="1" applyFont="1" applyFill="1" applyBorder="1" applyAlignment="1" applyProtection="1">
      <alignment horizontal="left"/>
      <protection locked="0"/>
    </xf>
    <xf numFmtId="0" fontId="5" fillId="3" borderId="4" xfId="0" applyNumberFormat="1" applyFont="1" applyFill="1" applyBorder="1" applyAlignment="1" applyProtection="1">
      <alignment horizontal="left"/>
      <protection locked="0"/>
    </xf>
    <xf numFmtId="0" fontId="5" fillId="3" borderId="2" xfId="0" applyNumberFormat="1" applyFont="1" applyFill="1" applyBorder="1" applyAlignment="1" applyProtection="1">
      <alignment horizontal="left"/>
      <protection locked="0"/>
    </xf>
    <xf numFmtId="164" fontId="15" fillId="0" borderId="6" xfId="0" applyFont="1" applyBorder="1" applyAlignment="1">
      <alignment horizontal="center"/>
    </xf>
    <xf numFmtId="4" fontId="4" fillId="3" borderId="3" xfId="0" quotePrefix="1" applyNumberFormat="1" applyFont="1" applyFill="1" applyBorder="1" applyAlignment="1" applyProtection="1">
      <alignment horizontal="left" vertical="center"/>
      <protection locked="0"/>
    </xf>
    <xf numFmtId="4" fontId="4" fillId="3" borderId="2" xfId="0" quotePrefix="1" applyNumberFormat="1" applyFont="1" applyFill="1" applyBorder="1" applyAlignment="1" applyProtection="1">
      <alignment horizontal="left" vertical="center"/>
      <protection locked="0"/>
    </xf>
    <xf numFmtId="164" fontId="15" fillId="0" borderId="5" xfId="0" applyFont="1" applyBorder="1" applyAlignment="1">
      <alignment horizontal="center" vertical="top" wrapText="1"/>
    </xf>
    <xf numFmtId="164" fontId="15" fillId="0" borderId="0" xfId="0" applyFont="1" applyAlignment="1">
      <alignment horizontal="center" vertical="top"/>
    </xf>
    <xf numFmtId="49" fontId="4" fillId="3" borderId="3" xfId="0" applyNumberFormat="1" applyFont="1" applyFill="1" applyBorder="1" applyAlignment="1" applyProtection="1">
      <alignment horizontal="left" vertical="center"/>
      <protection locked="0"/>
    </xf>
    <xf numFmtId="49" fontId="4" fillId="3" borderId="4" xfId="0" applyNumberFormat="1" applyFont="1" applyFill="1" applyBorder="1" applyAlignment="1" applyProtection="1">
      <alignment horizontal="left" vertical="center"/>
      <protection locked="0"/>
    </xf>
    <xf numFmtId="49" fontId="4" fillId="3" borderId="2" xfId="0" applyNumberFormat="1" applyFont="1" applyFill="1" applyBorder="1" applyAlignment="1" applyProtection="1">
      <alignment horizontal="left" vertical="center"/>
      <protection locked="0"/>
    </xf>
    <xf numFmtId="0" fontId="4" fillId="3" borderId="3" xfId="0" applyNumberFormat="1" applyFont="1" applyFill="1" applyBorder="1" applyAlignment="1" applyProtection="1">
      <alignment horizontal="left"/>
      <protection locked="0"/>
    </xf>
    <xf numFmtId="0" fontId="4" fillId="3" borderId="4" xfId="0" applyNumberFormat="1" applyFont="1" applyFill="1" applyBorder="1" applyAlignment="1" applyProtection="1">
      <alignment horizontal="left"/>
      <protection locked="0"/>
    </xf>
    <xf numFmtId="0" fontId="4" fillId="3" borderId="2" xfId="0" applyNumberFormat="1" applyFont="1" applyFill="1" applyBorder="1" applyAlignment="1" applyProtection="1">
      <alignment horizontal="left"/>
      <protection locked="0"/>
    </xf>
    <xf numFmtId="164" fontId="14" fillId="0" borderId="23" xfId="0" applyFont="1" applyBorder="1" applyAlignment="1">
      <alignment horizontal="left" wrapText="1"/>
    </xf>
    <xf numFmtId="164" fontId="4" fillId="0" borderId="3" xfId="0" applyFont="1" applyBorder="1" applyAlignment="1">
      <alignment horizontal="left" vertical="top" wrapText="1"/>
    </xf>
    <xf numFmtId="164" fontId="4" fillId="0" borderId="4" xfId="0" applyFont="1" applyBorder="1" applyAlignment="1">
      <alignment horizontal="left" vertical="top" wrapText="1"/>
    </xf>
    <xf numFmtId="164" fontId="4" fillId="0" borderId="2" xfId="0" applyFont="1" applyBorder="1" applyAlignment="1">
      <alignment horizontal="left" vertical="top" wrapText="1"/>
    </xf>
    <xf numFmtId="14" fontId="16" fillId="0" borderId="0" xfId="2" applyNumberFormat="1" applyFont="1" applyFill="1" applyBorder="1" applyAlignment="1" applyProtection="1">
      <alignment horizontal="left"/>
      <protection locked="0"/>
    </xf>
    <xf numFmtId="49" fontId="4" fillId="0" borderId="0" xfId="0" applyNumberFormat="1" applyFont="1" applyAlignment="1">
      <alignment horizontal="left" vertical="top" wrapText="1"/>
    </xf>
    <xf numFmtId="49" fontId="44" fillId="0" borderId="0" xfId="0" applyNumberFormat="1" applyFont="1" applyAlignment="1">
      <alignment horizontal="left" vertical="top" wrapText="1"/>
    </xf>
    <xf numFmtId="164" fontId="11" fillId="0" borderId="0" xfId="0" applyFont="1" applyAlignment="1">
      <alignment horizontal="left" vertical="top" wrapText="1"/>
    </xf>
    <xf numFmtId="49" fontId="14" fillId="0" borderId="0" xfId="0" applyNumberFormat="1" applyFont="1" applyAlignment="1">
      <alignment horizontal="left" vertical="top"/>
    </xf>
    <xf numFmtId="0" fontId="4" fillId="2" borderId="0" xfId="0" applyNumberFormat="1" applyFont="1" applyFill="1" applyAlignment="1">
      <alignment horizontal="left" vertical="top" wrapText="1"/>
    </xf>
    <xf numFmtId="164" fontId="14" fillId="2" borderId="0" xfId="0" applyFont="1" applyFill="1" applyAlignment="1">
      <alignment horizontal="left" vertical="top"/>
    </xf>
    <xf numFmtId="49" fontId="4" fillId="0" borderId="0" xfId="0" applyNumberFormat="1" applyFont="1" applyAlignment="1">
      <alignment horizontal="left" wrapText="1"/>
    </xf>
    <xf numFmtId="49" fontId="4" fillId="0" borderId="0" xfId="0" applyNumberFormat="1" applyFont="1" applyAlignment="1">
      <alignment horizontal="left"/>
    </xf>
    <xf numFmtId="0" fontId="44" fillId="2" borderId="0" xfId="0" applyNumberFormat="1" applyFont="1" applyFill="1" applyAlignment="1">
      <alignment horizontal="left" vertical="top"/>
    </xf>
    <xf numFmtId="0" fontId="48" fillId="2" borderId="0" xfId="0" applyNumberFormat="1" applyFont="1" applyFill="1" applyAlignment="1">
      <alignment horizontal="left" vertical="top"/>
    </xf>
    <xf numFmtId="164" fontId="17" fillId="2" borderId="0" xfId="0" applyFont="1" applyFill="1" applyAlignment="1" applyProtection="1">
      <alignment horizontal="left" vertical="top" wrapText="1"/>
      <protection hidden="1"/>
    </xf>
    <xf numFmtId="0" fontId="12" fillId="0" borderId="6" xfId="0" applyNumberFormat="1" applyFont="1" applyBorder="1" applyAlignment="1">
      <alignment horizontal="center" vertical="top"/>
    </xf>
    <xf numFmtId="0" fontId="5" fillId="0" borderId="0" xfId="7" applyNumberFormat="1" applyFont="1" applyAlignment="1">
      <alignment horizontal="left" vertical="top" wrapText="1"/>
    </xf>
    <xf numFmtId="0" fontId="4" fillId="3" borderId="3" xfId="0" applyNumberFormat="1" applyFont="1" applyFill="1" applyBorder="1" applyAlignment="1" applyProtection="1">
      <alignment horizontal="center"/>
      <protection locked="0"/>
    </xf>
    <xf numFmtId="0" fontId="4" fillId="3" borderId="2" xfId="0" applyNumberFormat="1" applyFont="1" applyFill="1" applyBorder="1" applyAlignment="1" applyProtection="1">
      <alignment horizontal="center"/>
      <protection locked="0"/>
    </xf>
    <xf numFmtId="0" fontId="14" fillId="3" borderId="3" xfId="0" applyNumberFormat="1" applyFont="1" applyFill="1" applyBorder="1" applyAlignment="1" applyProtection="1">
      <alignment horizontal="left"/>
      <protection locked="0"/>
    </xf>
    <xf numFmtId="0" fontId="14" fillId="3" borderId="4" xfId="0" applyNumberFormat="1" applyFont="1" applyFill="1" applyBorder="1" applyAlignment="1" applyProtection="1">
      <alignment horizontal="left"/>
      <protection locked="0"/>
    </xf>
    <xf numFmtId="0" fontId="14" fillId="3" borderId="2" xfId="0" applyNumberFormat="1" applyFont="1" applyFill="1" applyBorder="1" applyAlignment="1" applyProtection="1">
      <alignment horizontal="left"/>
      <protection locked="0"/>
    </xf>
    <xf numFmtId="0" fontId="16" fillId="3" borderId="3" xfId="2" applyNumberFormat="1" applyFont="1" applyFill="1" applyBorder="1" applyAlignment="1" applyProtection="1">
      <alignment horizontal="center"/>
      <protection locked="0"/>
    </xf>
    <xf numFmtId="0" fontId="16" fillId="3" borderId="2" xfId="2" applyNumberFormat="1" applyFont="1" applyFill="1" applyBorder="1" applyAlignment="1" applyProtection="1">
      <alignment horizontal="center"/>
      <protection locked="0"/>
    </xf>
    <xf numFmtId="0" fontId="4" fillId="3" borderId="3" xfId="0" applyNumberFormat="1" applyFont="1" applyFill="1" applyBorder="1" applyAlignment="1">
      <alignment horizontal="center"/>
    </xf>
    <xf numFmtId="0" fontId="4" fillId="3" borderId="4" xfId="0" applyNumberFormat="1" applyFont="1" applyFill="1" applyBorder="1" applyAlignment="1">
      <alignment horizontal="center"/>
    </xf>
    <xf numFmtId="0" fontId="4" fillId="3" borderId="2" xfId="0" applyNumberFormat="1" applyFont="1" applyFill="1" applyBorder="1" applyAlignment="1">
      <alignment horizontal="center"/>
    </xf>
    <xf numFmtId="164" fontId="14" fillId="0" borderId="24" xfId="2" applyFont="1" applyBorder="1" applyAlignment="1" applyProtection="1">
      <alignment horizontal="center" vertical="center" wrapText="1"/>
    </xf>
    <xf numFmtId="164" fontId="14" fillId="0" borderId="31" xfId="2" applyFont="1" applyBorder="1" applyAlignment="1" applyProtection="1">
      <alignment horizontal="center" vertical="center" wrapText="1"/>
    </xf>
    <xf numFmtId="164" fontId="14" fillId="0" borderId="26" xfId="0" applyFont="1" applyBorder="1" applyAlignment="1">
      <alignment horizontal="center" vertical="center" wrapText="1"/>
    </xf>
    <xf numFmtId="164" fontId="14" fillId="0" borderId="27" xfId="0" applyFont="1" applyBorder="1" applyAlignment="1">
      <alignment horizontal="center" vertical="center" wrapText="1"/>
    </xf>
    <xf numFmtId="164" fontId="14" fillId="0" borderId="28" xfId="0" applyFont="1" applyBorder="1" applyAlignment="1">
      <alignment horizontal="center" vertical="center" wrapText="1"/>
    </xf>
    <xf numFmtId="164" fontId="14" fillId="0" borderId="54" xfId="0" applyFont="1" applyBorder="1" applyAlignment="1">
      <alignment horizontal="center" vertical="center" wrapText="1"/>
    </xf>
    <xf numFmtId="164" fontId="14" fillId="0" borderId="30" xfId="0" applyFont="1" applyBorder="1" applyAlignment="1">
      <alignment horizontal="center" vertical="center" wrapText="1"/>
    </xf>
    <xf numFmtId="164" fontId="14" fillId="0" borderId="41" xfId="0" applyFont="1" applyBorder="1" applyAlignment="1">
      <alignment horizontal="center" vertical="center" wrapText="1"/>
    </xf>
    <xf numFmtId="164" fontId="14" fillId="0" borderId="24" xfId="0" applyFont="1" applyBorder="1" applyAlignment="1">
      <alignment horizontal="center" vertical="center" wrapText="1"/>
    </xf>
    <xf numFmtId="164" fontId="14" fillId="0" borderId="31" xfId="0" applyFont="1" applyBorder="1" applyAlignment="1">
      <alignment horizontal="center" vertical="center" wrapText="1"/>
    </xf>
    <xf numFmtId="164" fontId="29" fillId="0" borderId="26" xfId="2" applyFont="1" applyBorder="1" applyAlignment="1" applyProtection="1">
      <alignment horizontal="center" vertical="center" wrapText="1"/>
    </xf>
    <xf numFmtId="164" fontId="29" fillId="0" borderId="27" xfId="2" applyFont="1" applyBorder="1" applyAlignment="1" applyProtection="1">
      <alignment horizontal="center" vertical="center" wrapText="1"/>
    </xf>
    <xf numFmtId="164" fontId="29" fillId="0" borderId="28" xfId="2" applyFont="1" applyBorder="1" applyAlignment="1" applyProtection="1">
      <alignment horizontal="center" vertical="center" wrapText="1"/>
    </xf>
    <xf numFmtId="164" fontId="14" fillId="0" borderId="35" xfId="0" applyFont="1" applyBorder="1" applyAlignment="1">
      <alignment horizontal="center" vertical="center" wrapText="1"/>
    </xf>
    <xf numFmtId="164" fontId="14" fillId="0" borderId="36" xfId="0" applyFont="1" applyBorder="1" applyAlignment="1">
      <alignment horizontal="center" vertical="center" wrapText="1"/>
    </xf>
    <xf numFmtId="164" fontId="14" fillId="0" borderId="24" xfId="0" applyFont="1" applyBorder="1" applyAlignment="1">
      <alignment horizontal="center" vertical="center"/>
    </xf>
    <xf numFmtId="164" fontId="14" fillId="0" borderId="31" xfId="0" applyFont="1" applyBorder="1" applyAlignment="1">
      <alignment horizontal="center" vertical="center"/>
    </xf>
    <xf numFmtId="164" fontId="35" fillId="0" borderId="3" xfId="0" applyFont="1" applyBorder="1" applyAlignment="1">
      <alignment horizontal="left"/>
    </xf>
    <xf numFmtId="164" fontId="35" fillId="0" borderId="4" xfId="0" applyFont="1" applyBorder="1" applyAlignment="1">
      <alignment horizontal="left"/>
    </xf>
    <xf numFmtId="164" fontId="35" fillId="0" borderId="2" xfId="0" applyFont="1" applyBorder="1" applyAlignment="1">
      <alignment horizontal="left"/>
    </xf>
    <xf numFmtId="167" fontId="35" fillId="0" borderId="0" xfId="0" applyNumberFormat="1" applyFont="1" applyAlignment="1">
      <alignment horizontal="left"/>
    </xf>
    <xf numFmtId="166" fontId="31" fillId="0" borderId="0" xfId="0" applyNumberFormat="1" applyFont="1" applyAlignment="1">
      <alignment horizontal="right"/>
    </xf>
    <xf numFmtId="166" fontId="31" fillId="0" borderId="53" xfId="0" applyNumberFormat="1" applyFont="1" applyBorder="1" applyAlignment="1">
      <alignment horizontal="right"/>
    </xf>
  </cellXfs>
  <cellStyles count="10">
    <cellStyle name="Comma 2" xfId="1" xr:uid="{00000000-0005-0000-0000-000000000000}"/>
    <cellStyle name="Hyperlink" xfId="2" builtinId="8"/>
    <cellStyle name="Hyperlink 2" xfId="3" xr:uid="{00000000-0005-0000-0000-000002000000}"/>
    <cellStyle name="Hyperlink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Parasts 2" xfId="8" xr:uid="{00000000-0005-0000-0000-000008000000}"/>
    <cellStyle name="Percent" xfId="9" builtinId="5"/>
  </cellStyles>
  <dxfs count="0"/>
  <tableStyles count="0" defaultTableStyle="TableStyleMedium9" defaultPivotStyle="PivotStyleLight16"/>
  <colors>
    <mruColors>
      <color rgb="FFC09200"/>
      <color rgb="FF0000FF"/>
      <color rgb="FFECF6F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28575</xdr:rowOff>
    </xdr:from>
    <xdr:to>
      <xdr:col>8</xdr:col>
      <xdr:colOff>276225</xdr:colOff>
      <xdr:row>7</xdr:row>
      <xdr:rowOff>123825</xdr:rowOff>
    </xdr:to>
    <xdr:pic>
      <xdr:nvPicPr>
        <xdr:cNvPr id="3" name="Picture 2">
          <a:extLst>
            <a:ext uri="{FF2B5EF4-FFF2-40B4-BE49-F238E27FC236}">
              <a16:creationId xmlns:a16="http://schemas.microsoft.com/office/drawing/2014/main" id="{18696A45-9B7B-71C7-5D43-81FD2563D7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5400" y="28575"/>
          <a:ext cx="3810000" cy="1228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m.gov.lv/lv/socialo-uznemumu-registrs" TargetMode="External"/><Relationship Id="rId1" Type="http://schemas.openxmlformats.org/officeDocument/2006/relationships/hyperlink" Target="https://klasis.csp.gov.lv/lv-LV/classifications/NACE2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id.gov.lv/lv/statistika/profesiju-atalgojums" TargetMode="External"/><Relationship Id="rId2" Type="http://schemas.openxmlformats.org/officeDocument/2006/relationships/hyperlink" Target="https://www.vid.gov.lv/lv/statistika/profesiju-atalgojums" TargetMode="External"/><Relationship Id="rId1" Type="http://schemas.openxmlformats.org/officeDocument/2006/relationships/hyperlink" Target="https://www.vid.gov.lv/lv/statistika/profesiju-atalgojums" TargetMode="External"/><Relationship Id="rId5" Type="http://schemas.openxmlformats.org/officeDocument/2006/relationships/printerSettings" Target="../printerSettings/printerSettings2.bin"/><Relationship Id="rId4" Type="http://schemas.openxmlformats.org/officeDocument/2006/relationships/hyperlink" Target="https://www.vid.gov.lv/lv/statistika/profesiju-atalgoju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5"/>
  <sheetViews>
    <sheetView showGridLines="0" tabSelected="1" zoomScale="120" zoomScaleNormal="120" zoomScaleSheetLayoutView="70" workbookViewId="0"/>
  </sheetViews>
  <sheetFormatPr defaultRowHeight="12.75"/>
  <cols>
    <col min="1" max="1" width="9.28515625" customWidth="1"/>
    <col min="2" max="2" width="11.42578125" customWidth="1"/>
    <col min="3" max="3" width="9.7109375" customWidth="1"/>
    <col min="4" max="4" width="9.28515625" customWidth="1"/>
    <col min="5" max="5" width="12" customWidth="1"/>
    <col min="6" max="6" width="7.28515625" customWidth="1"/>
    <col min="7" max="7" width="6.5703125" customWidth="1"/>
    <col min="9" max="9" width="10.5703125" customWidth="1"/>
    <col min="10" max="10" width="14.42578125" customWidth="1"/>
  </cols>
  <sheetData>
    <row r="1" spans="1:16">
      <c r="A1" s="135"/>
    </row>
    <row r="9" spans="1:16">
      <c r="C9" s="132" t="s">
        <v>0</v>
      </c>
      <c r="D9" s="132"/>
    </row>
    <row r="10" spans="1:16">
      <c r="C10" s="132"/>
      <c r="D10" s="132"/>
    </row>
    <row r="11" spans="1:16" ht="22.5" customHeight="1">
      <c r="A11" s="226" t="s">
        <v>1</v>
      </c>
      <c r="B11" s="227"/>
      <c r="C11" s="227"/>
      <c r="D11" s="227"/>
      <c r="E11" s="227"/>
      <c r="F11" s="227"/>
      <c r="G11" s="227"/>
      <c r="H11" s="227"/>
      <c r="I11" s="227"/>
      <c r="J11" s="227"/>
      <c r="K11" s="3"/>
      <c r="L11" s="3"/>
      <c r="M11" s="3"/>
      <c r="N11" s="3"/>
      <c r="O11" s="3"/>
      <c r="P11" s="3"/>
    </row>
    <row r="12" spans="1:16" ht="78.75" customHeight="1">
      <c r="B12" s="245" t="s">
        <v>2</v>
      </c>
      <c r="C12" s="246"/>
      <c r="D12" s="246"/>
      <c r="E12" s="246"/>
      <c r="F12" s="246"/>
      <c r="G12" s="246"/>
      <c r="H12" s="246"/>
      <c r="I12" s="247"/>
      <c r="J12" s="175"/>
      <c r="K12" s="3"/>
      <c r="L12" s="3"/>
      <c r="M12" s="3"/>
      <c r="N12" s="3"/>
      <c r="O12" s="3"/>
      <c r="P12" s="3"/>
    </row>
    <row r="13" spans="1:16" ht="12.75" customHeight="1">
      <c r="A13" s="174"/>
      <c r="B13" s="174"/>
      <c r="C13" s="174"/>
      <c r="D13" s="174"/>
      <c r="E13" s="174"/>
      <c r="F13" s="174"/>
      <c r="G13" s="174"/>
      <c r="H13" s="174"/>
      <c r="I13" s="174"/>
      <c r="J13" s="174"/>
      <c r="K13" s="3"/>
      <c r="L13" s="3"/>
      <c r="M13" s="3"/>
      <c r="N13" s="3"/>
      <c r="O13" s="3"/>
      <c r="P13" s="3"/>
    </row>
    <row r="14" spans="1:16" s="20" customFormat="1" ht="21.75" customHeight="1">
      <c r="A14" s="33"/>
      <c r="B14" s="33"/>
      <c r="C14" s="33"/>
      <c r="D14" s="34" t="s">
        <v>3</v>
      </c>
      <c r="E14" s="136">
        <v>2026</v>
      </c>
      <c r="F14" s="35" t="s">
        <v>4</v>
      </c>
      <c r="G14" s="136">
        <v>1</v>
      </c>
      <c r="H14" s="33" t="s">
        <v>5</v>
      </c>
      <c r="I14" s="33"/>
      <c r="J14" s="33"/>
      <c r="K14" s="33"/>
      <c r="L14" s="33"/>
      <c r="M14" s="33"/>
      <c r="N14" s="33"/>
      <c r="O14" s="33"/>
      <c r="P14" s="33"/>
    </row>
    <row r="16" spans="1:16" ht="20.25" customHeight="1">
      <c r="A16" s="21" t="s">
        <v>6</v>
      </c>
      <c r="B16" s="21"/>
      <c r="C16" s="21"/>
      <c r="D16" s="182"/>
      <c r="E16" s="238"/>
      <c r="F16" s="239"/>
      <c r="G16" s="239"/>
      <c r="H16" s="239"/>
      <c r="I16" s="239"/>
      <c r="J16" s="240"/>
      <c r="K16" s="1"/>
      <c r="L16" s="1"/>
      <c r="M16" s="1"/>
      <c r="N16" s="1"/>
      <c r="O16" s="1"/>
    </row>
    <row r="17" spans="1:15" ht="12.75" customHeight="1">
      <c r="A17" s="182"/>
      <c r="B17" s="182"/>
      <c r="C17" s="182"/>
      <c r="D17" s="182"/>
      <c r="E17" s="182"/>
      <c r="F17" s="182"/>
      <c r="G17" s="1"/>
      <c r="H17" s="1"/>
      <c r="I17" s="1"/>
      <c r="J17" s="1"/>
      <c r="K17" s="1"/>
      <c r="L17" s="1"/>
      <c r="M17" s="1"/>
      <c r="N17" s="1"/>
      <c r="O17" s="1"/>
    </row>
    <row r="18" spans="1:15">
      <c r="A18" s="6" t="s">
        <v>7</v>
      </c>
      <c r="B18" s="6"/>
      <c r="C18" s="1"/>
      <c r="D18" s="1"/>
      <c r="E18" s="241"/>
      <c r="F18" s="242"/>
      <c r="G18" s="242"/>
      <c r="H18" s="242"/>
      <c r="I18" s="242"/>
      <c r="J18" s="243"/>
      <c r="K18" s="1"/>
      <c r="L18" s="1"/>
      <c r="M18" s="1"/>
      <c r="N18" s="1"/>
      <c r="O18" s="1"/>
    </row>
    <row r="20" spans="1:15">
      <c r="A20" s="6" t="s">
        <v>8</v>
      </c>
      <c r="B20" s="6"/>
      <c r="C20" s="1"/>
      <c r="D20" s="1"/>
      <c r="E20" s="186"/>
      <c r="F20" s="185"/>
      <c r="G20" s="248" t="s">
        <v>131</v>
      </c>
      <c r="H20" s="248"/>
      <c r="I20" s="248"/>
      <c r="J20" s="248"/>
      <c r="K20" s="1"/>
      <c r="L20" s="1"/>
      <c r="M20" s="1"/>
      <c r="N20" s="1"/>
      <c r="O20" s="1"/>
    </row>
    <row r="22" spans="1:15" ht="27.75" customHeight="1">
      <c r="A22" s="228" t="s">
        <v>9</v>
      </c>
      <c r="B22" s="228"/>
      <c r="C22" s="228"/>
      <c r="E22" s="137"/>
      <c r="H22" s="228" t="s">
        <v>10</v>
      </c>
      <c r="I22" s="244"/>
      <c r="J22" s="137"/>
    </row>
    <row r="23" spans="1:15" ht="8.25" customHeight="1">
      <c r="A23" s="1"/>
      <c r="B23" s="1"/>
      <c r="C23" s="1"/>
      <c r="D23" s="1"/>
      <c r="E23" s="2"/>
      <c r="F23" s="2"/>
      <c r="G23" s="2"/>
    </row>
    <row r="24" spans="1:15" ht="32.25" customHeight="1">
      <c r="A24" s="229" t="s">
        <v>11</v>
      </c>
      <c r="B24" s="229"/>
      <c r="C24" s="229"/>
      <c r="D24" s="234"/>
      <c r="E24" s="235"/>
      <c r="F24" s="19" t="s">
        <v>12</v>
      </c>
      <c r="G24" s="19"/>
      <c r="H24" s="19"/>
    </row>
    <row r="25" spans="1:15" ht="26.25" customHeight="1">
      <c r="A25" s="9"/>
      <c r="B25" s="9"/>
      <c r="C25" s="9"/>
      <c r="D25" s="236" t="s">
        <v>13</v>
      </c>
      <c r="E25" s="236"/>
      <c r="F25" s="237"/>
      <c r="G25" s="237"/>
      <c r="H25" s="237"/>
      <c r="I25" s="237"/>
      <c r="J25" s="237"/>
    </row>
    <row r="26" spans="1:15" ht="26.25" customHeight="1">
      <c r="A26" s="230"/>
      <c r="B26" s="231"/>
      <c r="C26" s="231"/>
      <c r="D26" s="231"/>
      <c r="E26" s="231"/>
      <c r="F26" s="231"/>
      <c r="G26" s="231"/>
      <c r="H26" s="231"/>
      <c r="I26" s="231"/>
      <c r="J26" s="232"/>
    </row>
    <row r="27" spans="1:15" ht="12.75" customHeight="1">
      <c r="A27" s="233" t="s">
        <v>14</v>
      </c>
      <c r="B27" s="233"/>
      <c r="C27" s="233"/>
      <c r="D27" s="233"/>
      <c r="E27" s="233"/>
      <c r="F27" s="233"/>
      <c r="G27" s="233"/>
      <c r="H27" s="233"/>
      <c r="I27" s="233"/>
      <c r="J27" s="233"/>
    </row>
    <row r="28" spans="1:15">
      <c r="A28" s="9"/>
      <c r="B28" s="9"/>
      <c r="C28" s="9"/>
      <c r="D28" s="9"/>
      <c r="E28" s="2"/>
      <c r="F28" s="1"/>
      <c r="G28" s="2"/>
      <c r="H28" s="8"/>
      <c r="I28" s="8"/>
      <c r="J28" s="8"/>
    </row>
    <row r="29" spans="1:15" ht="36" customHeight="1">
      <c r="A29" s="202" t="s">
        <v>15</v>
      </c>
      <c r="B29" s="202"/>
      <c r="C29" s="202"/>
      <c r="D29" s="202"/>
      <c r="E29" s="202"/>
      <c r="F29" s="202"/>
      <c r="G29" s="202"/>
      <c r="H29" s="203"/>
      <c r="I29" s="224" t="s">
        <v>16</v>
      </c>
      <c r="J29" s="225"/>
      <c r="O29" s="4"/>
    </row>
    <row r="30" spans="1:15">
      <c r="A30" s="37"/>
      <c r="B30" s="37"/>
      <c r="C30" s="37"/>
      <c r="D30" s="37"/>
      <c r="E30" s="37"/>
      <c r="F30" s="37"/>
      <c r="G30" s="37"/>
      <c r="H30" s="36"/>
      <c r="I30" s="36"/>
      <c r="J30" s="36"/>
    </row>
    <row r="31" spans="1:15" ht="27.75" customHeight="1">
      <c r="A31" s="204" t="s">
        <v>17</v>
      </c>
      <c r="B31" s="204"/>
      <c r="C31" s="205" t="str">
        <f>IFERROR(VLOOKUP(I29,darba!B10:C12,2),"")</f>
        <v>Komisijas 2023. gada 13. decembra Regula (ES) 2023/2831 par Līguma par Eiropas Savienības darbību 107. un 108. panta piemērošanu de minimis atbalstam.</v>
      </c>
      <c r="D31" s="206"/>
      <c r="E31" s="206"/>
      <c r="F31" s="206"/>
      <c r="G31" s="206"/>
      <c r="H31" s="206"/>
      <c r="I31" s="206"/>
      <c r="J31" s="207"/>
      <c r="K31" s="166"/>
      <c r="O31" s="4"/>
    </row>
    <row r="32" spans="1:15" ht="12" customHeight="1">
      <c r="A32" s="5"/>
      <c r="B32" s="5"/>
      <c r="C32" s="5"/>
      <c r="D32" s="5"/>
      <c r="E32" s="5"/>
      <c r="F32" s="5"/>
      <c r="G32" s="5"/>
      <c r="I32" s="4"/>
      <c r="J32" s="4"/>
      <c r="K32" s="4"/>
      <c r="L32" s="4"/>
      <c r="M32" s="4"/>
      <c r="N32" s="4"/>
      <c r="O32" s="4"/>
    </row>
    <row r="33" spans="1:15" ht="15.75" customHeight="1">
      <c r="A33" s="222" t="s">
        <v>18</v>
      </c>
      <c r="B33" s="222"/>
      <c r="C33" s="222"/>
      <c r="D33" s="222"/>
      <c r="E33" s="222"/>
      <c r="F33" s="222"/>
      <c r="G33" s="222"/>
      <c r="H33" s="222"/>
      <c r="I33" s="18"/>
      <c r="J33" s="138"/>
    </row>
    <row r="34" spans="1:15" ht="10.5" customHeight="1">
      <c r="A34" s="13"/>
      <c r="B34" s="13"/>
      <c r="C34" s="13"/>
      <c r="D34" s="13"/>
      <c r="E34" s="13"/>
      <c r="F34" s="13"/>
      <c r="G34" s="13"/>
    </row>
    <row r="35" spans="1:15" ht="17.25" customHeight="1">
      <c r="A35" s="223" t="s">
        <v>19</v>
      </c>
      <c r="B35" s="223"/>
      <c r="C35" s="223"/>
      <c r="D35" s="223"/>
      <c r="E35" s="223"/>
      <c r="F35" s="223"/>
      <c r="G35" s="223"/>
      <c r="H35" s="17"/>
      <c r="I35" s="17"/>
      <c r="J35" s="17"/>
    </row>
    <row r="36" spans="1:15" ht="12" customHeight="1">
      <c r="B36" s="15"/>
      <c r="C36" s="16" t="s">
        <v>20</v>
      </c>
      <c r="D36" s="187" t="s">
        <v>21</v>
      </c>
      <c r="E36" s="209" t="s">
        <v>132</v>
      </c>
      <c r="F36" s="209"/>
      <c r="G36" s="209"/>
      <c r="H36" s="209"/>
      <c r="I36" s="209"/>
      <c r="J36" s="209"/>
      <c r="K36" s="7"/>
      <c r="O36" s="4"/>
    </row>
    <row r="37" spans="1:15" ht="15.75">
      <c r="A37" s="210"/>
      <c r="B37" s="211"/>
      <c r="C37" s="212"/>
      <c r="D37" s="102" t="s">
        <v>22</v>
      </c>
      <c r="E37" s="213" t="s">
        <v>23</v>
      </c>
      <c r="F37" s="214"/>
      <c r="G37" s="214"/>
      <c r="H37" s="214"/>
      <c r="I37" s="214"/>
      <c r="J37" s="215"/>
    </row>
    <row r="38" spans="1:15" ht="15.75">
      <c r="A38" s="216" t="s">
        <v>24</v>
      </c>
      <c r="B38" s="217"/>
      <c r="C38" s="218"/>
      <c r="D38" s="103"/>
      <c r="E38" s="219"/>
      <c r="F38" s="220"/>
      <c r="G38" s="220"/>
      <c r="H38" s="220"/>
      <c r="I38" s="220"/>
      <c r="J38" s="221"/>
      <c r="K38" s="1"/>
      <c r="L38" s="1"/>
      <c r="M38" s="1"/>
      <c r="N38" s="1"/>
      <c r="O38" s="1"/>
    </row>
    <row r="39" spans="1:15" ht="12" customHeight="1">
      <c r="A39" s="104"/>
      <c r="B39" s="104"/>
      <c r="C39" s="104"/>
      <c r="D39" s="133"/>
      <c r="E39" s="134"/>
      <c r="F39" s="134"/>
      <c r="G39" s="134"/>
      <c r="H39" s="134"/>
      <c r="I39" s="134"/>
      <c r="J39" s="134"/>
      <c r="K39" s="8"/>
      <c r="L39" s="8"/>
      <c r="M39" s="8"/>
      <c r="N39" s="8"/>
      <c r="O39" s="1"/>
    </row>
    <row r="40" spans="1:15" ht="20.25" customHeight="1">
      <c r="A40" s="208" t="s">
        <v>25</v>
      </c>
      <c r="B40" s="208"/>
      <c r="C40" s="208"/>
      <c r="D40" s="208"/>
      <c r="E40" s="208"/>
      <c r="F40" s="208"/>
      <c r="G40" s="105"/>
      <c r="H40" s="105"/>
      <c r="I40" s="105"/>
      <c r="J40" s="105"/>
      <c r="K40" s="1"/>
      <c r="L40" s="1"/>
      <c r="M40" s="1"/>
      <c r="N40" s="1"/>
      <c r="O40" s="1"/>
    </row>
    <row r="41" spans="1:15" ht="20.25" customHeight="1">
      <c r="A41" s="200" t="s">
        <v>6</v>
      </c>
      <c r="B41" s="200"/>
      <c r="C41" s="200"/>
      <c r="D41" s="181"/>
      <c r="E41" s="192" t="str">
        <f>IF(Pieteikums!E16="","",Pieteikums!E16)</f>
        <v/>
      </c>
      <c r="F41" s="193"/>
      <c r="G41" s="193"/>
      <c r="H41" s="193"/>
      <c r="I41" s="193"/>
      <c r="J41" s="194"/>
      <c r="K41" s="1"/>
      <c r="L41" s="1"/>
      <c r="M41" s="1"/>
      <c r="N41" s="1"/>
      <c r="O41" s="1"/>
    </row>
    <row r="42" spans="1:15" ht="12.75" customHeight="1">
      <c r="A42" s="179"/>
      <c r="B42" s="179"/>
      <c r="C42" s="179"/>
      <c r="D42" s="181"/>
      <c r="E42" s="179"/>
      <c r="F42" s="179"/>
      <c r="G42" s="116"/>
      <c r="H42" s="116"/>
      <c r="I42" s="116"/>
      <c r="J42" s="116"/>
      <c r="K42" s="1"/>
      <c r="L42" s="1"/>
      <c r="M42" s="1"/>
      <c r="N42" s="1"/>
      <c r="O42" s="1"/>
    </row>
    <row r="43" spans="1:15">
      <c r="A43" s="115" t="s">
        <v>7</v>
      </c>
      <c r="B43" s="115"/>
      <c r="C43" s="116"/>
      <c r="D43" s="105"/>
      <c r="E43" s="192" t="str">
        <f>IF(E18="","",E18)</f>
        <v/>
      </c>
      <c r="F43" s="193"/>
      <c r="G43" s="193"/>
      <c r="H43" s="193"/>
      <c r="I43" s="193"/>
      <c r="J43" s="194"/>
      <c r="K43" s="1"/>
      <c r="L43" s="1"/>
      <c r="M43" s="1"/>
      <c r="N43" s="1"/>
      <c r="O43" s="1"/>
    </row>
    <row r="44" spans="1:15" ht="8.25" customHeight="1">
      <c r="A44" s="115"/>
      <c r="B44" s="115"/>
      <c r="C44" s="116"/>
      <c r="D44" s="105"/>
      <c r="E44" s="117"/>
      <c r="F44" s="117"/>
      <c r="G44" s="117"/>
      <c r="H44" s="117"/>
      <c r="I44" s="117"/>
      <c r="J44" s="117"/>
      <c r="K44" s="1"/>
      <c r="L44" s="1"/>
      <c r="M44" s="1"/>
      <c r="N44" s="1"/>
      <c r="O44" s="1"/>
    </row>
    <row r="45" spans="1:15">
      <c r="A45" s="200" t="s">
        <v>26</v>
      </c>
      <c r="B45" s="200"/>
      <c r="C45" s="200"/>
      <c r="D45" s="105"/>
      <c r="E45" s="195"/>
      <c r="F45" s="196"/>
      <c r="G45" s="196"/>
      <c r="H45" s="196"/>
      <c r="I45" s="196"/>
      <c r="J45" s="197"/>
      <c r="K45" s="1"/>
      <c r="L45" s="1"/>
      <c r="M45" s="1"/>
      <c r="N45" s="1"/>
      <c r="O45" s="1"/>
    </row>
    <row r="46" spans="1:15">
      <c r="A46" s="179"/>
      <c r="B46" s="179"/>
      <c r="C46" s="179"/>
      <c r="D46" s="105"/>
      <c r="E46" s="117"/>
      <c r="F46" s="117"/>
      <c r="G46" s="117"/>
      <c r="H46" s="117"/>
      <c r="I46" s="117"/>
      <c r="J46" s="117"/>
      <c r="K46" s="1"/>
      <c r="L46" s="1"/>
      <c r="M46" s="1"/>
      <c r="N46" s="1"/>
      <c r="O46" s="1"/>
    </row>
    <row r="47" spans="1:15">
      <c r="A47" s="200" t="s">
        <v>27</v>
      </c>
      <c r="B47" s="200"/>
      <c r="C47" s="200"/>
      <c r="D47" s="105"/>
      <c r="E47" s="198"/>
      <c r="F47" s="196"/>
      <c r="G47" s="196"/>
      <c r="H47" s="196"/>
      <c r="I47" s="196"/>
      <c r="J47" s="197"/>
      <c r="K47" s="1"/>
      <c r="L47" s="1"/>
      <c r="M47" s="1"/>
      <c r="N47" s="1"/>
      <c r="O47" s="1"/>
    </row>
    <row r="48" spans="1:15">
      <c r="A48" s="115"/>
      <c r="B48" s="115"/>
      <c r="C48" s="116"/>
      <c r="D48" s="105"/>
      <c r="E48" s="116"/>
      <c r="F48" s="116"/>
      <c r="G48" s="116"/>
      <c r="H48" s="116"/>
      <c r="I48" s="116"/>
      <c r="J48" s="116"/>
      <c r="K48" s="1"/>
      <c r="L48" s="1"/>
      <c r="M48" s="1"/>
      <c r="N48" s="1"/>
      <c r="O48" s="1"/>
    </row>
    <row r="49" spans="1:15" ht="12.75" customHeight="1">
      <c r="A49" s="115" t="s">
        <v>28</v>
      </c>
      <c r="B49" s="115"/>
      <c r="C49" s="116"/>
      <c r="D49" s="105"/>
      <c r="E49" s="195"/>
      <c r="F49" s="196"/>
      <c r="G49" s="196"/>
      <c r="H49" s="196"/>
      <c r="I49" s="196"/>
      <c r="J49" s="197"/>
      <c r="K49" s="1"/>
      <c r="L49" s="1"/>
      <c r="M49" s="1"/>
      <c r="N49" s="1"/>
      <c r="O49" s="1"/>
    </row>
    <row r="50" spans="1:15">
      <c r="A50" s="115"/>
      <c r="B50" s="115"/>
      <c r="C50" s="116"/>
      <c r="D50" s="105"/>
      <c r="E50" s="116"/>
      <c r="F50" s="116"/>
      <c r="G50" s="116"/>
      <c r="H50" s="116"/>
      <c r="I50" s="116"/>
      <c r="J50" s="116"/>
      <c r="K50" s="1"/>
      <c r="L50" s="1"/>
      <c r="M50" s="1"/>
      <c r="N50" s="1"/>
      <c r="O50" s="1"/>
    </row>
    <row r="51" spans="1:15">
      <c r="A51" s="115" t="s">
        <v>29</v>
      </c>
      <c r="B51" s="115"/>
      <c r="C51" s="116"/>
      <c r="D51" s="105"/>
      <c r="E51" s="195"/>
      <c r="F51" s="196"/>
      <c r="G51" s="196"/>
      <c r="H51" s="196"/>
      <c r="I51" s="196"/>
      <c r="J51" s="197"/>
      <c r="K51" s="8"/>
      <c r="L51" s="8"/>
      <c r="M51" s="8"/>
      <c r="N51" s="8"/>
      <c r="O51" s="1"/>
    </row>
    <row r="52" spans="1:15">
      <c r="A52" s="115"/>
      <c r="B52" s="115"/>
      <c r="C52" s="116"/>
      <c r="D52" s="105"/>
      <c r="E52" s="116"/>
      <c r="F52" s="116"/>
      <c r="G52" s="116"/>
      <c r="H52" s="116"/>
      <c r="I52" s="116"/>
      <c r="J52" s="116"/>
      <c r="K52" s="1"/>
      <c r="L52" s="1"/>
      <c r="M52" s="1"/>
      <c r="N52" s="1"/>
      <c r="O52" s="1"/>
    </row>
    <row r="53" spans="1:15">
      <c r="A53" s="115" t="s">
        <v>30</v>
      </c>
      <c r="B53" s="115"/>
      <c r="C53" s="116"/>
      <c r="D53" s="105"/>
      <c r="E53" s="195"/>
      <c r="F53" s="196"/>
      <c r="G53" s="196"/>
      <c r="H53" s="197"/>
      <c r="I53" s="118"/>
      <c r="J53" s="118"/>
      <c r="K53" s="8"/>
      <c r="L53" s="8"/>
      <c r="M53" s="8"/>
      <c r="N53" s="8"/>
      <c r="O53" s="1"/>
    </row>
    <row r="54" spans="1:15">
      <c r="A54" s="106"/>
      <c r="B54" s="106"/>
      <c r="C54" s="105"/>
      <c r="D54" s="105"/>
      <c r="E54" s="12"/>
      <c r="F54" s="12"/>
      <c r="G54" s="12"/>
      <c r="H54" s="12"/>
      <c r="I54" s="100"/>
      <c r="J54" s="100"/>
      <c r="K54" s="8"/>
      <c r="L54" s="8"/>
      <c r="M54" s="8"/>
      <c r="N54" s="8"/>
      <c r="O54" s="1"/>
    </row>
    <row r="55" spans="1:15">
      <c r="A55" s="201" t="s">
        <v>31</v>
      </c>
      <c r="B55" s="201"/>
      <c r="C55" s="201"/>
      <c r="D55" s="201"/>
      <c r="E55" s="201"/>
      <c r="F55" s="201"/>
      <c r="G55" s="201"/>
      <c r="H55" s="201"/>
      <c r="I55" s="201"/>
      <c r="J55" s="110"/>
      <c r="K55" s="111"/>
      <c r="L55" s="8"/>
      <c r="M55" s="8"/>
      <c r="N55" s="8"/>
      <c r="O55" s="1"/>
    </row>
    <row r="56" spans="1:15">
      <c r="A56" s="119" t="s">
        <v>32</v>
      </c>
      <c r="B56" s="199" t="s">
        <v>33</v>
      </c>
      <c r="C56" s="199"/>
      <c r="D56" s="199"/>
      <c r="E56" s="199"/>
      <c r="F56" s="199"/>
      <c r="G56" s="199"/>
      <c r="H56" s="199"/>
      <c r="I56" s="199"/>
      <c r="J56" s="199"/>
      <c r="K56" s="111"/>
      <c r="L56" s="8"/>
      <c r="M56" s="8"/>
      <c r="N56" s="8"/>
      <c r="O56" s="1"/>
    </row>
    <row r="57" spans="1:15">
      <c r="A57" s="150" t="s">
        <v>32</v>
      </c>
      <c r="B57" s="152" t="s">
        <v>34</v>
      </c>
      <c r="C57" s="151"/>
      <c r="D57" s="151"/>
      <c r="E57" s="151"/>
      <c r="F57" s="180"/>
      <c r="G57" s="180"/>
      <c r="H57" s="180"/>
      <c r="I57" s="180"/>
      <c r="J57" s="180"/>
      <c r="K57" s="111"/>
      <c r="L57" s="8"/>
      <c r="M57" s="8"/>
      <c r="N57" s="8"/>
      <c r="O57" s="1"/>
    </row>
    <row r="58" spans="1:15">
      <c r="A58" s="119" t="s">
        <v>32</v>
      </c>
      <c r="B58" s="199" t="s">
        <v>35</v>
      </c>
      <c r="C58" s="199"/>
      <c r="D58" s="199"/>
      <c r="E58" s="199"/>
      <c r="F58" s="199"/>
      <c r="G58" s="199"/>
      <c r="H58" s="199"/>
      <c r="I58" s="199"/>
      <c r="J58" s="199"/>
      <c r="K58" s="111"/>
      <c r="L58" s="8"/>
      <c r="M58" s="8"/>
      <c r="N58" s="8"/>
      <c r="O58" s="1"/>
    </row>
    <row r="59" spans="1:15">
      <c r="A59" s="119" t="s">
        <v>32</v>
      </c>
      <c r="B59" s="199" t="s">
        <v>36</v>
      </c>
      <c r="C59" s="199"/>
      <c r="D59" s="199"/>
      <c r="E59" s="199"/>
      <c r="F59" s="199"/>
      <c r="G59" s="199"/>
      <c r="H59" s="199"/>
      <c r="I59" s="199"/>
      <c r="J59" s="199"/>
      <c r="K59" s="111"/>
      <c r="L59" s="8"/>
      <c r="M59" s="8"/>
      <c r="N59" s="8"/>
      <c r="O59" s="1"/>
    </row>
    <row r="60" spans="1:15">
      <c r="A60" s="119" t="s">
        <v>32</v>
      </c>
      <c r="B60" s="199" t="s">
        <v>37</v>
      </c>
      <c r="C60" s="199"/>
      <c r="D60" s="199"/>
      <c r="E60" s="199"/>
      <c r="F60" s="199"/>
      <c r="G60" s="199"/>
      <c r="H60" s="199"/>
      <c r="I60" s="199"/>
      <c r="J60" s="199"/>
      <c r="K60" s="111"/>
      <c r="L60" s="8"/>
      <c r="M60" s="8"/>
      <c r="N60" s="8"/>
      <c r="O60" s="1"/>
    </row>
    <row r="61" spans="1:15" ht="27.75" customHeight="1">
      <c r="A61" s="119" t="s">
        <v>32</v>
      </c>
      <c r="B61" s="253" t="s">
        <v>38</v>
      </c>
      <c r="C61" s="253"/>
      <c r="D61" s="253"/>
      <c r="E61" s="253"/>
      <c r="F61" s="253"/>
      <c r="G61" s="253"/>
      <c r="H61" s="253"/>
      <c r="I61" s="253"/>
      <c r="J61" s="253"/>
      <c r="K61" s="111"/>
      <c r="L61" s="8"/>
      <c r="M61" s="8"/>
      <c r="N61" s="8"/>
      <c r="O61" s="1"/>
    </row>
    <row r="62" spans="1:15">
      <c r="A62" s="167" t="s">
        <v>32</v>
      </c>
      <c r="B62" s="257" t="s">
        <v>39</v>
      </c>
      <c r="C62" s="258"/>
      <c r="D62" s="258"/>
      <c r="E62" s="258"/>
      <c r="F62" s="258"/>
      <c r="G62" s="258"/>
      <c r="H62" s="258"/>
      <c r="I62" s="258"/>
      <c r="J62" s="258"/>
      <c r="K62" s="111"/>
      <c r="L62" s="8"/>
      <c r="M62" s="8"/>
      <c r="N62" s="8"/>
      <c r="O62" s="1"/>
    </row>
    <row r="63" spans="1:15">
      <c r="A63" s="119"/>
      <c r="B63" s="114"/>
      <c r="C63" s="112"/>
      <c r="D63" s="112"/>
      <c r="E63" s="113"/>
      <c r="F63" s="113"/>
      <c r="G63" s="113"/>
      <c r="H63" s="113"/>
      <c r="I63" s="110"/>
      <c r="J63" s="110"/>
      <c r="K63" s="111"/>
      <c r="L63" s="8"/>
      <c r="M63" s="8"/>
      <c r="N63" s="8"/>
      <c r="O63" s="1"/>
    </row>
    <row r="64" spans="1:15">
      <c r="A64" s="254" t="s">
        <v>40</v>
      </c>
      <c r="B64" s="254"/>
      <c r="C64" s="254"/>
      <c r="D64" s="254"/>
      <c r="E64" s="254"/>
      <c r="F64" s="254"/>
      <c r="G64" s="254"/>
      <c r="H64" s="254"/>
      <c r="I64" s="254"/>
      <c r="J64" s="254"/>
      <c r="K64" s="111"/>
      <c r="L64" s="8"/>
      <c r="M64" s="8"/>
      <c r="N64" s="8"/>
      <c r="O64" s="1"/>
    </row>
    <row r="65" spans="1:15">
      <c r="A65" s="120" t="s">
        <v>32</v>
      </c>
      <c r="B65" s="255" t="s">
        <v>41</v>
      </c>
      <c r="C65" s="256"/>
      <c r="D65" s="256"/>
      <c r="E65" s="256"/>
      <c r="F65" s="256"/>
      <c r="G65" s="256"/>
      <c r="H65" s="256"/>
      <c r="I65" s="256"/>
      <c r="J65" s="256"/>
      <c r="K65" s="8"/>
      <c r="L65" s="8"/>
      <c r="M65" s="8"/>
      <c r="N65" s="8"/>
      <c r="O65" s="1"/>
    </row>
    <row r="66" spans="1:15">
      <c r="A66" s="120" t="s">
        <v>32</v>
      </c>
      <c r="B66" s="255" t="s">
        <v>42</v>
      </c>
      <c r="C66" s="255"/>
      <c r="D66" s="255"/>
      <c r="E66" s="255"/>
      <c r="F66" s="255"/>
      <c r="G66" s="255"/>
      <c r="H66" s="255"/>
      <c r="I66" s="255"/>
      <c r="J66" s="255"/>
      <c r="K66" s="8"/>
      <c r="L66" s="8"/>
      <c r="M66" s="8"/>
      <c r="N66" s="8"/>
      <c r="O66" s="1"/>
    </row>
    <row r="67" spans="1:15" ht="25.5" customHeight="1">
      <c r="A67" s="120" t="s">
        <v>32</v>
      </c>
      <c r="B67" s="249" t="s">
        <v>43</v>
      </c>
      <c r="C67" s="249"/>
      <c r="D67" s="249"/>
      <c r="E67" s="249"/>
      <c r="F67" s="249"/>
      <c r="G67" s="249"/>
      <c r="H67" s="249"/>
      <c r="I67" s="249"/>
      <c r="J67" s="249"/>
      <c r="K67" s="8"/>
      <c r="L67" s="8"/>
      <c r="M67" s="8"/>
      <c r="N67" s="8"/>
      <c r="O67" s="1"/>
    </row>
    <row r="68" spans="1:15" ht="17.25" customHeight="1">
      <c r="A68" s="120" t="s">
        <v>32</v>
      </c>
      <c r="B68" s="249" t="s">
        <v>44</v>
      </c>
      <c r="C68" s="249"/>
      <c r="D68" s="249"/>
      <c r="E68" s="249"/>
      <c r="F68" s="249"/>
      <c r="G68" s="249"/>
      <c r="H68" s="249"/>
      <c r="I68" s="249"/>
      <c r="J68" s="249"/>
      <c r="K68" s="8"/>
      <c r="L68" s="8"/>
      <c r="M68" s="8"/>
      <c r="N68" s="8"/>
      <c r="O68" s="1"/>
    </row>
    <row r="69" spans="1:15" ht="29.25" customHeight="1">
      <c r="A69" s="121" t="s">
        <v>32</v>
      </c>
      <c r="B69" s="249" t="s">
        <v>45</v>
      </c>
      <c r="C69" s="249"/>
      <c r="D69" s="249"/>
      <c r="E69" s="249"/>
      <c r="F69" s="249"/>
      <c r="G69" s="249"/>
      <c r="H69" s="249"/>
      <c r="I69" s="249"/>
      <c r="J69" s="249"/>
      <c r="K69" s="8"/>
      <c r="L69" s="8"/>
      <c r="M69" s="8"/>
      <c r="N69" s="8"/>
      <c r="O69" s="1"/>
    </row>
    <row r="70" spans="1:15" ht="41.25" customHeight="1">
      <c r="A70" s="121" t="s">
        <v>32</v>
      </c>
      <c r="B70" s="249" t="s">
        <v>46</v>
      </c>
      <c r="C70" s="249"/>
      <c r="D70" s="249"/>
      <c r="E70" s="249"/>
      <c r="F70" s="249"/>
      <c r="G70" s="249"/>
      <c r="H70" s="249"/>
      <c r="I70" s="249"/>
      <c r="J70" s="249"/>
      <c r="K70" s="8"/>
      <c r="L70" s="8"/>
      <c r="M70" s="8"/>
      <c r="N70" s="8"/>
      <c r="O70" s="1"/>
    </row>
    <row r="71" spans="1:15" ht="27.75" customHeight="1">
      <c r="A71" s="158" t="s">
        <v>32</v>
      </c>
      <c r="B71" s="251" t="s">
        <v>47</v>
      </c>
      <c r="C71" s="251"/>
      <c r="D71" s="251"/>
      <c r="E71" s="251"/>
      <c r="F71" s="251"/>
      <c r="G71" s="251"/>
      <c r="H71" s="251"/>
      <c r="I71" s="251"/>
      <c r="J71" s="251"/>
      <c r="K71" s="8"/>
      <c r="L71" s="8"/>
      <c r="M71" s="8"/>
      <c r="N71" s="8"/>
      <c r="O71" s="1"/>
    </row>
    <row r="72" spans="1:15">
      <c r="A72" s="252" t="s">
        <v>48</v>
      </c>
      <c r="B72" s="252"/>
      <c r="C72" s="252"/>
      <c r="D72" s="252"/>
      <c r="E72" s="252"/>
      <c r="F72" s="252"/>
      <c r="G72" s="252"/>
      <c r="H72" s="252"/>
      <c r="I72" s="252"/>
      <c r="J72" s="252"/>
      <c r="K72" s="8"/>
      <c r="L72" s="8"/>
      <c r="M72" s="8"/>
      <c r="N72" s="8"/>
      <c r="O72" s="1"/>
    </row>
    <row r="73" spans="1:15" ht="29.25" customHeight="1">
      <c r="A73" s="120" t="s">
        <v>32</v>
      </c>
      <c r="B73" s="250" t="s">
        <v>49</v>
      </c>
      <c r="C73" s="250"/>
      <c r="D73" s="250"/>
      <c r="E73" s="250"/>
      <c r="F73" s="250"/>
      <c r="G73" s="250"/>
      <c r="H73" s="250"/>
      <c r="I73" s="250"/>
      <c r="J73" s="250"/>
      <c r="K73" s="8"/>
      <c r="L73" s="8"/>
      <c r="M73" s="8"/>
      <c r="N73" s="8"/>
      <c r="O73" s="1"/>
    </row>
    <row r="74" spans="1:15" ht="36.75" customHeight="1">
      <c r="A74" s="120" t="s">
        <v>32</v>
      </c>
      <c r="B74" s="250" t="s">
        <v>50</v>
      </c>
      <c r="C74" s="250"/>
      <c r="D74" s="250"/>
      <c r="E74" s="250"/>
      <c r="F74" s="250"/>
      <c r="G74" s="250"/>
      <c r="H74" s="250"/>
      <c r="I74" s="250"/>
      <c r="J74" s="250"/>
      <c r="K74" s="8"/>
      <c r="L74" s="8"/>
      <c r="M74" s="8"/>
      <c r="N74" s="8"/>
      <c r="O74" s="1"/>
    </row>
    <row r="75" spans="1:15">
      <c r="O75" s="2"/>
    </row>
    <row r="76" spans="1:15">
      <c r="A76" s="6" t="s">
        <v>51</v>
      </c>
    </row>
    <row r="78" spans="1:15" ht="15.75">
      <c r="A78" s="261" t="s">
        <v>52</v>
      </c>
      <c r="B78" s="261"/>
      <c r="C78" s="99"/>
      <c r="D78" s="99"/>
      <c r="E78" s="264"/>
      <c r="F78" s="265"/>
      <c r="G78" s="265"/>
      <c r="H78" s="265"/>
      <c r="I78" s="265"/>
      <c r="J78" s="266"/>
    </row>
    <row r="79" spans="1:15" ht="8.25" customHeight="1">
      <c r="A79" s="183"/>
      <c r="B79" s="183"/>
      <c r="C79" s="99"/>
      <c r="D79" s="99"/>
      <c r="E79" s="99"/>
      <c r="F79" s="36"/>
      <c r="G79" s="36"/>
      <c r="H79" s="36"/>
      <c r="I79" s="36"/>
      <c r="J79" s="36"/>
    </row>
    <row r="80" spans="1:15" ht="15.75">
      <c r="A80" s="261" t="s">
        <v>53</v>
      </c>
      <c r="B80" s="261"/>
      <c r="C80" s="10"/>
      <c r="D80" s="10"/>
      <c r="E80" s="241"/>
      <c r="F80" s="242"/>
      <c r="G80" s="242"/>
      <c r="H80" s="242"/>
      <c r="I80" s="242"/>
      <c r="J80" s="243"/>
    </row>
    <row r="81" spans="1:10" ht="10.5" customHeight="1">
      <c r="A81" s="183"/>
      <c r="B81" s="183"/>
      <c r="C81" s="10"/>
      <c r="D81" s="10"/>
      <c r="E81" s="100"/>
      <c r="F81" s="100"/>
      <c r="G81" s="100"/>
      <c r="H81" s="100"/>
      <c r="I81" s="100"/>
      <c r="J81" s="100"/>
    </row>
    <row r="82" spans="1:10" ht="15.75" customHeight="1">
      <c r="A82" s="261" t="s">
        <v>54</v>
      </c>
      <c r="B82" s="261"/>
      <c r="C82" s="261"/>
      <c r="D82" s="10"/>
      <c r="E82" s="139"/>
    </row>
    <row r="83" spans="1:10" s="125" customFormat="1" ht="15" customHeight="1">
      <c r="A83" s="183"/>
      <c r="B83" s="183"/>
      <c r="C83" s="183"/>
      <c r="D83" s="122"/>
      <c r="E83" s="123" t="s">
        <v>55</v>
      </c>
      <c r="F83" s="124"/>
      <c r="G83" s="124"/>
      <c r="H83" s="124"/>
      <c r="I83" s="124"/>
      <c r="J83" s="124"/>
    </row>
    <row r="84" spans="1:10" ht="31.5" customHeight="1">
      <c r="A84" s="261" t="s">
        <v>56</v>
      </c>
      <c r="B84" s="261"/>
      <c r="C84" s="10"/>
      <c r="D84" s="10"/>
      <c r="E84" s="269"/>
      <c r="F84" s="270"/>
      <c r="G84" s="270"/>
      <c r="H84" s="270"/>
      <c r="I84" s="270"/>
      <c r="J84" s="271"/>
    </row>
    <row r="85" spans="1:10" ht="15.75">
      <c r="A85" s="101" t="s">
        <v>57</v>
      </c>
      <c r="B85" s="99"/>
      <c r="C85" s="99"/>
      <c r="D85" s="99"/>
      <c r="E85" s="99"/>
      <c r="F85" s="36"/>
      <c r="G85" s="36"/>
      <c r="H85" s="36"/>
      <c r="I85" s="36"/>
      <c r="J85" s="36"/>
    </row>
    <row r="86" spans="1:10">
      <c r="A86" s="36"/>
      <c r="B86" s="36"/>
      <c r="C86" s="36"/>
      <c r="D86" s="36"/>
      <c r="E86" s="36"/>
      <c r="F86" s="36"/>
      <c r="G86" s="36"/>
      <c r="H86" s="36"/>
      <c r="I86" s="36"/>
      <c r="J86" s="36"/>
    </row>
    <row r="87" spans="1:10">
      <c r="A87" s="264"/>
      <c r="B87" s="265"/>
      <c r="C87" s="265"/>
      <c r="D87" s="266"/>
      <c r="E87" s="36"/>
      <c r="F87" s="262"/>
      <c r="G87" s="263"/>
      <c r="H87" s="36"/>
      <c r="I87" s="267"/>
      <c r="J87" s="268"/>
    </row>
    <row r="88" spans="1:10">
      <c r="A88" s="260" t="s">
        <v>58</v>
      </c>
      <c r="B88" s="260"/>
      <c r="C88" s="260"/>
      <c r="D88" s="260"/>
      <c r="E88" s="36"/>
      <c r="F88" s="260" t="s">
        <v>59</v>
      </c>
      <c r="G88" s="260"/>
      <c r="H88" s="36"/>
      <c r="I88" s="260" t="s">
        <v>60</v>
      </c>
      <c r="J88" s="260"/>
    </row>
    <row r="89" spans="1:10">
      <c r="A89" s="36"/>
      <c r="B89" s="36"/>
      <c r="C89" s="36"/>
      <c r="D89" s="36"/>
      <c r="E89" s="36"/>
      <c r="F89" s="36"/>
      <c r="G89" s="36"/>
      <c r="H89" s="36"/>
      <c r="I89" s="36"/>
      <c r="J89" s="36"/>
    </row>
    <row r="91" spans="1:10">
      <c r="A91" s="173" t="s">
        <v>61</v>
      </c>
      <c r="B91" s="169"/>
      <c r="C91" s="169"/>
    </row>
    <row r="92" spans="1:10">
      <c r="A92" s="170" t="s">
        <v>62</v>
      </c>
      <c r="B92" s="171">
        <v>45314</v>
      </c>
      <c r="C92" s="172"/>
    </row>
    <row r="93" spans="1:10">
      <c r="A93" s="172" t="s">
        <v>63</v>
      </c>
      <c r="B93" s="171">
        <v>45348</v>
      </c>
      <c r="C93" s="172" t="s">
        <v>64</v>
      </c>
    </row>
    <row r="94" spans="1:10">
      <c r="A94" s="172" t="s">
        <v>65</v>
      </c>
      <c r="B94" s="171">
        <v>45359</v>
      </c>
      <c r="C94" s="172" t="s">
        <v>66</v>
      </c>
    </row>
    <row r="95" spans="1:10" ht="12" customHeight="1">
      <c r="A95" s="172" t="s">
        <v>67</v>
      </c>
      <c r="B95" s="171">
        <v>45475</v>
      </c>
      <c r="C95" s="172" t="s">
        <v>68</v>
      </c>
    </row>
    <row r="96" spans="1:10">
      <c r="A96" s="171"/>
      <c r="B96" s="171"/>
      <c r="C96" s="172" t="s">
        <v>69</v>
      </c>
    </row>
    <row r="97" spans="1:20">
      <c r="A97" s="172" t="s">
        <v>70</v>
      </c>
      <c r="B97" s="171">
        <v>45533</v>
      </c>
      <c r="C97" s="172" t="s">
        <v>71</v>
      </c>
    </row>
    <row r="98" spans="1:20">
      <c r="A98" s="172" t="s">
        <v>72</v>
      </c>
      <c r="B98" s="171">
        <v>45700</v>
      </c>
      <c r="C98" s="172" t="s">
        <v>73</v>
      </c>
    </row>
    <row r="99" spans="1:20">
      <c r="A99" s="172" t="s">
        <v>133</v>
      </c>
      <c r="B99" s="171">
        <v>46065</v>
      </c>
      <c r="C99" s="172" t="s">
        <v>134</v>
      </c>
    </row>
    <row r="101" spans="1:20" ht="14.25" customHeight="1"/>
    <row r="102" spans="1:20">
      <c r="A102" s="160"/>
    </row>
    <row r="104" spans="1:20" s="1" customFormat="1"/>
    <row r="105" spans="1:20" s="1" customFormat="1"/>
    <row r="106" spans="1:20" s="1" customFormat="1"/>
    <row r="107" spans="1:20" s="1" customFormat="1"/>
    <row r="108" spans="1:20" s="1" customFormat="1"/>
    <row r="109" spans="1:20" s="11" customFormat="1" ht="14.25">
      <c r="C109" s="1"/>
      <c r="D109" s="1"/>
      <c r="E109" s="1"/>
      <c r="F109" s="1"/>
      <c r="G109" s="1"/>
      <c r="H109" s="1"/>
      <c r="I109" s="1"/>
      <c r="J109" s="1"/>
    </row>
    <row r="110" spans="1:20">
      <c r="A110" s="1"/>
      <c r="B110" s="1"/>
      <c r="C110" s="1"/>
      <c r="D110" s="1"/>
      <c r="E110" s="1"/>
      <c r="F110" s="1"/>
      <c r="G110" s="1"/>
      <c r="H110" s="1"/>
      <c r="I110" s="1"/>
      <c r="J110" s="1"/>
    </row>
    <row r="111" spans="1:20">
      <c r="A111" s="1"/>
      <c r="B111" s="1"/>
      <c r="C111" s="1"/>
      <c r="D111" s="1"/>
      <c r="E111" s="1"/>
      <c r="F111" s="1"/>
      <c r="G111" s="1"/>
      <c r="H111" s="1"/>
      <c r="I111" s="1"/>
      <c r="J111" s="1"/>
    </row>
    <row r="112" spans="1:20">
      <c r="A112" s="1"/>
      <c r="B112" s="1"/>
      <c r="C112" s="1"/>
      <c r="D112" s="1"/>
      <c r="E112" s="1"/>
      <c r="F112" s="1"/>
      <c r="G112" s="1"/>
      <c r="H112" s="1"/>
      <c r="I112" s="1"/>
      <c r="J112" s="1"/>
      <c r="P112" s="259"/>
      <c r="Q112" s="259"/>
      <c r="R112" s="259"/>
      <c r="S112" s="259"/>
      <c r="T112" s="259"/>
    </row>
    <row r="113" spans="1:20">
      <c r="A113" s="1"/>
      <c r="B113" s="1"/>
      <c r="C113" s="1"/>
      <c r="D113" s="1"/>
      <c r="E113" s="1"/>
      <c r="F113" s="1"/>
      <c r="G113" s="1"/>
      <c r="H113" s="1"/>
      <c r="I113" s="1"/>
      <c r="J113" s="1"/>
      <c r="P113" s="259"/>
      <c r="Q113" s="259"/>
      <c r="R113" s="259"/>
      <c r="S113" s="259"/>
      <c r="T113" s="259"/>
    </row>
    <row r="114" spans="1:20">
      <c r="A114" s="1"/>
      <c r="B114" s="1"/>
      <c r="C114" s="1"/>
      <c r="D114" s="1"/>
      <c r="E114" s="1"/>
      <c r="F114" s="1"/>
      <c r="G114" s="1"/>
      <c r="H114" s="1"/>
      <c r="I114" s="1"/>
      <c r="J114" s="1"/>
    </row>
    <row r="115" spans="1:20">
      <c r="A115" s="1"/>
      <c r="B115" s="1"/>
      <c r="C115" s="1"/>
      <c r="D115" s="1"/>
      <c r="E115" s="1"/>
      <c r="F115" s="1"/>
      <c r="G115" s="1"/>
      <c r="H115" s="1"/>
      <c r="I115" s="1"/>
      <c r="J115" s="1"/>
    </row>
  </sheetData>
  <sheetProtection sheet="1" formatColumns="0" formatRows="0"/>
  <mergeCells count="67">
    <mergeCell ref="P112:T113"/>
    <mergeCell ref="A88:D88"/>
    <mergeCell ref="F88:G88"/>
    <mergeCell ref="I88:J88"/>
    <mergeCell ref="A78:B78"/>
    <mergeCell ref="A80:B80"/>
    <mergeCell ref="A84:B84"/>
    <mergeCell ref="F87:G87"/>
    <mergeCell ref="A87:D87"/>
    <mergeCell ref="I87:J87"/>
    <mergeCell ref="E78:J78"/>
    <mergeCell ref="E80:J80"/>
    <mergeCell ref="A82:C82"/>
    <mergeCell ref="E84:J84"/>
    <mergeCell ref="B70:J70"/>
    <mergeCell ref="B58:J58"/>
    <mergeCell ref="B59:J59"/>
    <mergeCell ref="B74:J74"/>
    <mergeCell ref="B71:J71"/>
    <mergeCell ref="A72:J72"/>
    <mergeCell ref="B60:J60"/>
    <mergeCell ref="B61:J61"/>
    <mergeCell ref="B69:J69"/>
    <mergeCell ref="A64:J64"/>
    <mergeCell ref="B66:J66"/>
    <mergeCell ref="B68:J68"/>
    <mergeCell ref="B65:J65"/>
    <mergeCell ref="B67:J67"/>
    <mergeCell ref="B73:J73"/>
    <mergeCell ref="B62:J62"/>
    <mergeCell ref="A11:J11"/>
    <mergeCell ref="A22:C22"/>
    <mergeCell ref="A24:C24"/>
    <mergeCell ref="A26:J26"/>
    <mergeCell ref="A27:J27"/>
    <mergeCell ref="D24:E24"/>
    <mergeCell ref="D25:E25"/>
    <mergeCell ref="F25:J25"/>
    <mergeCell ref="E16:J16"/>
    <mergeCell ref="E18:J18"/>
    <mergeCell ref="H22:I22"/>
    <mergeCell ref="B12:I12"/>
    <mergeCell ref="G20:J20"/>
    <mergeCell ref="A29:H29"/>
    <mergeCell ref="A31:B31"/>
    <mergeCell ref="C31:J31"/>
    <mergeCell ref="E41:J41"/>
    <mergeCell ref="A40:F40"/>
    <mergeCell ref="E36:J36"/>
    <mergeCell ref="A37:C37"/>
    <mergeCell ref="E37:J37"/>
    <mergeCell ref="A38:C38"/>
    <mergeCell ref="E38:J38"/>
    <mergeCell ref="A33:H33"/>
    <mergeCell ref="A35:G35"/>
    <mergeCell ref="I29:J29"/>
    <mergeCell ref="A41:C41"/>
    <mergeCell ref="E43:J43"/>
    <mergeCell ref="E45:J45"/>
    <mergeCell ref="E47:J47"/>
    <mergeCell ref="B56:J56"/>
    <mergeCell ref="A45:C45"/>
    <mergeCell ref="A47:C47"/>
    <mergeCell ref="E49:J49"/>
    <mergeCell ref="E53:H53"/>
    <mergeCell ref="E51:J51"/>
    <mergeCell ref="A55:I55"/>
  </mergeCells>
  <phoneticPr fontId="39" type="noConversion"/>
  <dataValidations count="9">
    <dataValidation type="date" allowBlank="1" showInputMessage="1" showErrorMessage="1" error="Ievadiet pareizu datumu!" promptTitle="Datuma formāts" prompt="dd.mm.gggg_x000a__x000a_Datumu var noskaidrot Sociālo uzņēmumu reģistrā." sqref="E20" xr:uid="{00000000-0002-0000-0000-000000000000}">
      <formula1>43191</formula1>
      <formula2>NOW()</formula2>
    </dataValidation>
    <dataValidation allowBlank="1" showInputMessage="1" showErrorMessage="1" promptTitle="Paskaidrojums" prompt="-Šajā dokumentā jāaizpilda tikai iekrāsotie lauki!_x000a_-Lūdzu, sāciet ar šo lapu!" sqref="E16:J16" xr:uid="{00000000-0002-0000-0000-000001000000}"/>
    <dataValidation type="whole" allowBlank="1" showInputMessage="1" showErrorMessage="1" errorTitle="Ceturkšņa kārtas skaitlis" error="Skaitlis jānorāda ar arābu ciparu 1, 2, 3 vai 4." promptTitle="Norādiet pārskata ceturksni." prompt="Lietojiet arābu ciparu 1, 2, 3 vai 4." sqref="G14" xr:uid="{00000000-0002-0000-0000-000002000000}">
      <formula1>1</formula1>
      <formula2>4</formula2>
    </dataValidation>
    <dataValidation allowBlank="1" showInputMessage="1" showErrorMessage="1" promptTitle="Šo summu ierakstīsiet vēlāk," prompt="kad būs veikti aprēķini otrajā lapā &quot;Dati&quot;." sqref="A26:J26" xr:uid="{00000000-0002-0000-0000-000003000000}"/>
    <dataValidation type="decimal" allowBlank="1" showInputMessage="1" showErrorMessage="1" promptTitle="Šo summu ierakstīsiet vēlāk," prompt="kad būs veikti aprēķini otrajā lapā &quot;Dati&quot;." sqref="D24:E24" xr:uid="{5A988973-DFFC-4AAA-BB87-42E0AE6B14C4}">
      <formula1>0</formula1>
      <formula2>100000</formula2>
    </dataValidation>
    <dataValidation type="whole" allowBlank="1" showInputMessage="1" showErrorMessage="1" error="Ievadiet pārskata gadu: 2023 – 2026!" sqref="E14" xr:uid="{1C69107D-9728-416F-BB70-D4D8E901C70A}">
      <formula1>2023</formula1>
      <formula2>2026</formula2>
    </dataValidation>
    <dataValidation allowBlank="1" showInputMessage="1" showErrorMessage="1" prompt="Šajā veidlapā jāaizpilda tikai gaišzili ietonētās šūnas._x000a__x000a_Sāciet ar pamatdatu ievadīšanu šajā lapā:_x000a_-pieteikuma periods,_x000a_-uzņēmuma nosaukums,_x000a_-reģistrācijas numurs,_x000a_-sociālā uzņēmuma statusa iegūšanas datums." sqref="A1" xr:uid="{D424FCCF-5C60-45FD-A74C-CC5F2732C4B8}"/>
    <dataValidation type="date" allowBlank="1" showErrorMessage="1" prompt="_x000a_" sqref="F20" xr:uid="{D18A89EA-BBA0-4BB5-9AAD-C4999912695A}">
      <formula1>43191</formula1>
      <formula2>NOW()</formula2>
    </dataValidation>
    <dataValidation allowBlank="1" showErrorMessage="1" prompt="_x000a_" sqref="G20:J20" xr:uid="{6CF7A459-49C6-4D0E-9B16-7F19D5E26A5C}"/>
  </dataValidations>
  <hyperlinks>
    <hyperlink ref="D36" r:id="rId1" xr:uid="{2568832F-0F45-4A4A-ACE5-C7B48C6D09FA}"/>
    <hyperlink ref="G20:J20" r:id="rId2" display="Sociālo uzņēmumu reģistrs" xr:uid="{55302709-D8F6-4AB1-B6F3-30F367A0AEB8}"/>
  </hyperlinks>
  <pageMargins left="0.25" right="0.25" top="0.51" bottom="0.64" header="0.3" footer="0.3"/>
  <pageSetup paperSize="9" orientation="portrait" r:id="rId3"/>
  <rowBreaks count="1" manualBreakCount="1">
    <brk id="90" max="9"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errorTitle="Lūdzu, izvēlieties no saraksta!" promptTitle="Izvēlēties no saraksta" prompt="Spiest uz trīsstūrīša šūnas labajā malā." xr:uid="{00000000-0002-0000-0000-000004000000}">
          <x14:formula1>
            <xm:f>darba!$B$10:$B$12</xm:f>
          </x14:formula1>
          <xm:sqref>I29:J29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75"/>
  <sheetViews>
    <sheetView showGridLines="0" zoomScale="90" zoomScaleNormal="90" workbookViewId="0"/>
  </sheetViews>
  <sheetFormatPr defaultColWidth="0" defaultRowHeight="12.75" outlineLevelCol="1"/>
  <cols>
    <col min="1" max="1" width="4.5703125" style="2" customWidth="1"/>
    <col min="2" max="2" width="10.42578125" style="2" customWidth="1"/>
    <col min="3" max="3" width="17.5703125" style="2" customWidth="1"/>
    <col min="4" max="4" width="12.7109375" style="2" customWidth="1"/>
    <col min="5" max="5" width="11.42578125" style="2" customWidth="1"/>
    <col min="6" max="6" width="11" style="2" customWidth="1"/>
    <col min="7" max="7" width="10.5703125" style="2" customWidth="1"/>
    <col min="8" max="8" width="10.7109375" style="2" customWidth="1"/>
    <col min="9" max="9" width="11.5703125" style="2" customWidth="1"/>
    <col min="10" max="10" width="9.5703125" style="2" customWidth="1"/>
    <col min="11" max="11" width="19.85546875" style="2" customWidth="1"/>
    <col min="12" max="12" width="9.28515625" style="2" customWidth="1"/>
    <col min="13" max="13" width="13.7109375" style="2" bestFit="1" customWidth="1"/>
    <col min="14" max="14" width="9.5703125" style="2" customWidth="1"/>
    <col min="15" max="15" width="12.42578125" style="2" customWidth="1"/>
    <col min="16" max="16" width="11.140625" style="2" customWidth="1"/>
    <col min="17" max="17" width="9.42578125" style="2" customWidth="1"/>
    <col min="18" max="18" width="9.28515625" style="2" customWidth="1"/>
    <col min="19" max="19" width="12.42578125" style="2" customWidth="1"/>
    <col min="20" max="20" width="11" style="2" customWidth="1"/>
    <col min="21" max="21" width="11.7109375" style="2" customWidth="1" outlineLevel="1"/>
    <col min="22" max="22" width="8.5703125" style="2" customWidth="1" outlineLevel="1"/>
    <col min="23" max="23" width="9.5703125" style="2" customWidth="1" outlineLevel="1"/>
    <col min="24" max="24" width="8.5703125" style="2" customWidth="1" outlineLevel="1"/>
    <col min="25" max="25" width="9.5703125" style="2" customWidth="1" outlineLevel="1"/>
    <col min="26" max="27" width="10.5703125" style="2" customWidth="1" outlineLevel="1"/>
    <col min="28" max="29" width="9.28515625" style="2" customWidth="1" outlineLevel="1"/>
    <col min="30" max="30" width="10.42578125" style="2" customWidth="1" outlineLevel="1"/>
    <col min="31" max="31" width="9.28515625" style="2" customWidth="1"/>
    <col min="32" max="32" width="0" style="2" hidden="1" customWidth="1"/>
    <col min="33" max="16384" width="9.28515625" style="2" hidden="1"/>
  </cols>
  <sheetData>
    <row r="1" spans="1:30" ht="18.75">
      <c r="B1" s="85" t="s">
        <v>74</v>
      </c>
      <c r="C1" s="3"/>
      <c r="R1" s="86" t="s">
        <v>75</v>
      </c>
      <c r="S1" s="168">
        <f>SUM(S3:S5)</f>
        <v>0</v>
      </c>
      <c r="AC1" s="168"/>
    </row>
    <row r="2" spans="1:30" ht="15">
      <c r="B2" s="81" t="s">
        <v>76</v>
      </c>
      <c r="C2" s="82"/>
      <c r="D2" s="289" t="str">
        <f>IF(Pieteikums!$E$16="","",Pieteikums!$E$16)</f>
        <v/>
      </c>
      <c r="E2" s="290"/>
      <c r="F2" s="290"/>
      <c r="G2" s="291"/>
      <c r="I2" s="82"/>
      <c r="J2" s="86" t="s">
        <v>77</v>
      </c>
      <c r="K2" s="88" t="str">
        <f>IF(Pieteikums!$E$18="","",Pieteikums!$E$18)</f>
        <v/>
      </c>
      <c r="R2" s="14" t="s">
        <v>78</v>
      </c>
      <c r="S2" s="6"/>
      <c r="AC2" s="6"/>
    </row>
    <row r="3" spans="1:30" ht="15.75" thickBot="1">
      <c r="B3" s="81" t="s">
        <v>79</v>
      </c>
      <c r="C3" s="82"/>
      <c r="D3" s="87">
        <f>Pieteikums!$E$14</f>
        <v>2026</v>
      </c>
      <c r="E3" s="292">
        <f>Pieteikums!$G$14</f>
        <v>1</v>
      </c>
      <c r="F3" s="292"/>
      <c r="G3" s="84"/>
      <c r="H3" s="84"/>
      <c r="I3" s="84"/>
      <c r="J3" s="84"/>
      <c r="M3" s="38"/>
      <c r="Q3" s="293">
        <f>IFERROR(VLOOKUP(Pieteikums!$G$14,darba!$A$1:$D$4,2),"")</f>
        <v>46023</v>
      </c>
      <c r="R3" s="293"/>
      <c r="S3" s="168">
        <f>SUM(T9,T12,T15,T18,T21,T24,T27,T30,T33,T36,T53,T56,T59,T62,T65,T68,T71,T74,T77,T80,T97,T100,T103,T106,T109,T112,T115,T118,T121,T124,T141,T144,T147,T150,T153,T156,T159,T162,T165,T168)</f>
        <v>0</v>
      </c>
      <c r="AC3" s="84"/>
    </row>
    <row r="4" spans="1:30" ht="15" customHeight="1" thickBot="1">
      <c r="B4" s="82" t="s">
        <v>80</v>
      </c>
      <c r="C4" s="82"/>
      <c r="D4" s="82"/>
      <c r="E4" s="83">
        <f>SUM(T9:T38,T53:T82,T97:T126,T141:T170)</f>
        <v>0</v>
      </c>
      <c r="F4" s="84" t="s">
        <v>81</v>
      </c>
      <c r="G4" s="82"/>
      <c r="H4" s="82"/>
      <c r="I4" s="82"/>
      <c r="J4" s="82"/>
      <c r="M4" s="38"/>
      <c r="Q4" s="293">
        <f>IFERROR(VLOOKUP(Pieteikums!$G$14,darba!$A$1:$D$4,3),"")</f>
        <v>46054</v>
      </c>
      <c r="R4" s="293"/>
      <c r="S4" s="168">
        <f>SUM(T10,T13,T16,T19,T22,T25,T28,T31,T34,T37,T54,T57,T60,T63,T66,T69,T72,T75,T78,T81,T98,T101,T104,T107,T110,T113,T116,T119,T122,T125,T142,T145,T148,T151,T154,T157,T160,T163,T166,T169)</f>
        <v>0</v>
      </c>
      <c r="AC4" s="84"/>
    </row>
    <row r="5" spans="1:30" ht="15.75" thickBot="1">
      <c r="B5" s="81" t="s">
        <v>82</v>
      </c>
      <c r="E5" s="37"/>
      <c r="Q5" s="294">
        <f>IFERROR(VLOOKUP(Pieteikums!$G$14,darba!$A$1:$D$4,4),"")</f>
        <v>46082</v>
      </c>
      <c r="R5" s="294"/>
      <c r="S5" s="168">
        <f>SUM(T11,T14,T17,T20,T23,T26,T29,T32,T35,T38,T55,T58,T61,T64,T67,T70,T73,T76,T79,T82,T99,T102,T105,T108,T111,T114,T117,T120,T123,T126,T143,T146,T149,T152,T155,T158,T161,T164,T167,T170)</f>
        <v>0</v>
      </c>
      <c r="AC5" s="84"/>
    </row>
    <row r="6" spans="1:30" ht="42" customHeight="1">
      <c r="A6" s="285" t="s">
        <v>83</v>
      </c>
      <c r="B6" s="287" t="s">
        <v>84</v>
      </c>
      <c r="C6" s="287" t="s">
        <v>85</v>
      </c>
      <c r="D6" s="280" t="s">
        <v>86</v>
      </c>
      <c r="E6" s="280" t="s">
        <v>87</v>
      </c>
      <c r="F6" s="280" t="s">
        <v>88</v>
      </c>
      <c r="G6" s="280" t="s">
        <v>89</v>
      </c>
      <c r="H6" s="280" t="s">
        <v>90</v>
      </c>
      <c r="I6" s="280" t="s">
        <v>91</v>
      </c>
      <c r="J6" s="282" t="s">
        <v>92</v>
      </c>
      <c r="K6" s="283"/>
      <c r="L6" s="284"/>
      <c r="M6" s="272" t="s">
        <v>93</v>
      </c>
      <c r="N6" s="274" t="s">
        <v>94</v>
      </c>
      <c r="O6" s="275"/>
      <c r="P6" s="275"/>
      <c r="Q6" s="275"/>
      <c r="R6" s="275"/>
      <c r="S6" s="276"/>
      <c r="T6" s="280" t="s">
        <v>95</v>
      </c>
      <c r="U6" s="274" t="s">
        <v>96</v>
      </c>
      <c r="V6" s="275"/>
      <c r="W6" s="275"/>
      <c r="X6" s="276"/>
      <c r="Y6" s="274" t="s">
        <v>97</v>
      </c>
      <c r="Z6" s="275"/>
      <c r="AA6" s="275"/>
      <c r="AB6" s="275"/>
      <c r="AC6" s="275"/>
      <c r="AD6" s="279"/>
    </row>
    <row r="7" spans="1:30" ht="91.5" customHeight="1" thickBot="1">
      <c r="A7" s="286"/>
      <c r="B7" s="288"/>
      <c r="C7" s="288"/>
      <c r="D7" s="281"/>
      <c r="E7" s="281"/>
      <c r="F7" s="281"/>
      <c r="G7" s="281"/>
      <c r="H7" s="281"/>
      <c r="I7" s="281"/>
      <c r="J7" s="31" t="s">
        <v>98</v>
      </c>
      <c r="K7" s="31" t="s">
        <v>99</v>
      </c>
      <c r="L7" s="31" t="s">
        <v>100</v>
      </c>
      <c r="M7" s="273"/>
      <c r="N7" s="32" t="s">
        <v>101</v>
      </c>
      <c r="O7" s="32" t="s">
        <v>102</v>
      </c>
      <c r="P7" s="32" t="s">
        <v>103</v>
      </c>
      <c r="Q7" s="32" t="s">
        <v>104</v>
      </c>
      <c r="R7" s="32" t="s">
        <v>105</v>
      </c>
      <c r="S7" s="32" t="s">
        <v>106</v>
      </c>
      <c r="T7" s="281"/>
      <c r="U7" s="184" t="s">
        <v>107</v>
      </c>
      <c r="V7" s="184" t="s">
        <v>108</v>
      </c>
      <c r="W7" s="184" t="s">
        <v>109</v>
      </c>
      <c r="X7" s="184" t="s">
        <v>110</v>
      </c>
      <c r="Y7" s="32" t="s">
        <v>111</v>
      </c>
      <c r="Z7" s="32" t="s">
        <v>112</v>
      </c>
      <c r="AA7" s="32" t="s">
        <v>113</v>
      </c>
      <c r="AB7" s="32" t="s">
        <v>114</v>
      </c>
      <c r="AC7" s="32" t="s">
        <v>115</v>
      </c>
      <c r="AD7" s="42" t="s">
        <v>116</v>
      </c>
    </row>
    <row r="8" spans="1:30" s="41" customFormat="1" ht="13.5" thickBot="1">
      <c r="A8" s="39">
        <v>1</v>
      </c>
      <c r="B8" s="40">
        <v>2</v>
      </c>
      <c r="C8" s="40">
        <v>3</v>
      </c>
      <c r="D8" s="40">
        <v>4</v>
      </c>
      <c r="E8" s="40">
        <v>5</v>
      </c>
      <c r="F8" s="40">
        <v>6</v>
      </c>
      <c r="G8" s="40">
        <v>7</v>
      </c>
      <c r="H8" s="40">
        <v>8</v>
      </c>
      <c r="I8" s="40">
        <v>9</v>
      </c>
      <c r="J8" s="40">
        <v>10</v>
      </c>
      <c r="K8" s="40">
        <v>11</v>
      </c>
      <c r="L8" s="40">
        <v>12</v>
      </c>
      <c r="M8" s="40">
        <v>13</v>
      </c>
      <c r="N8" s="40">
        <v>14</v>
      </c>
      <c r="O8" s="40">
        <v>15</v>
      </c>
      <c r="P8" s="40">
        <v>16</v>
      </c>
      <c r="Q8" s="40">
        <v>17</v>
      </c>
      <c r="R8" s="40">
        <v>18</v>
      </c>
      <c r="S8" s="40">
        <v>19</v>
      </c>
      <c r="T8" s="40">
        <v>20</v>
      </c>
      <c r="U8" s="40">
        <v>21</v>
      </c>
      <c r="V8" s="40">
        <v>22</v>
      </c>
      <c r="W8" s="40">
        <v>23</v>
      </c>
      <c r="X8" s="40">
        <v>24</v>
      </c>
      <c r="Y8" s="40">
        <v>25</v>
      </c>
      <c r="Z8" s="40">
        <v>26</v>
      </c>
      <c r="AA8" s="40">
        <v>27</v>
      </c>
      <c r="AB8" s="40">
        <v>28</v>
      </c>
      <c r="AC8" s="40">
        <v>29</v>
      </c>
      <c r="AD8" s="40">
        <v>30</v>
      </c>
    </row>
    <row r="9" spans="1:30" s="48" customFormat="1" ht="15">
      <c r="A9" s="75">
        <v>1</v>
      </c>
      <c r="B9" s="43"/>
      <c r="C9" s="43"/>
      <c r="D9" s="44"/>
      <c r="E9" s="45"/>
      <c r="F9" s="46"/>
      <c r="G9" s="46"/>
      <c r="H9" s="46"/>
      <c r="I9" s="46"/>
      <c r="J9" s="43"/>
      <c r="K9" s="43"/>
      <c r="L9" s="47"/>
      <c r="M9" s="60">
        <f>IFERROR(VLOOKUP(Pieteikums!$G$14,darba!$A$1:$D$4,2),"")</f>
        <v>46023</v>
      </c>
      <c r="N9" s="140"/>
      <c r="O9" s="127"/>
      <c r="P9" s="153"/>
      <c r="Q9" s="153"/>
      <c r="R9" s="141"/>
      <c r="S9" s="127">
        <f>ROUND((O9+Q9)*R9,2)</f>
        <v>0</v>
      </c>
      <c r="T9" s="61">
        <f>SUM(U9:X9)</f>
        <v>0</v>
      </c>
      <c r="U9" s="61">
        <f>MIN(ROUND(O9*R9,2),AD9)</f>
        <v>0</v>
      </c>
      <c r="V9" s="61">
        <f>ROUND(Q9*R9,2)</f>
        <v>0</v>
      </c>
      <c r="W9" s="61">
        <f>Q9</f>
        <v>0</v>
      </c>
      <c r="X9" s="61">
        <f>IF(P9="x",MIN(O9,L9*Y9),0)</f>
        <v>0</v>
      </c>
      <c r="Y9" s="62">
        <f>SUMIF(GK!$D$2:$D$9999,MONTH(Dati!M9)+(Pieteikums!$E$14-2021)*12,GK!$B$2:$B$9999)</f>
        <v>168</v>
      </c>
      <c r="Z9" s="63">
        <f>MAX(Pieteikums!$E$20,Dati!F9,Dati!H9,Dati!M9)</f>
        <v>46023</v>
      </c>
      <c r="AA9" s="63">
        <f>IFERROR(MIN(G9,I9,EDATE(M9,1)-1),0)</f>
        <v>46053</v>
      </c>
      <c r="AB9" s="62">
        <f>SUMIFS(GK!$B$2:$B$9999,GK!$A$2:$A$9999,"&gt;="&amp;Z9,GK!$A$2:$A$9999,"&lt;="&amp;AA9)</f>
        <v>168</v>
      </c>
      <c r="AC9" s="61">
        <f>L9*MIN(N9,AB9)</f>
        <v>0</v>
      </c>
      <c r="AD9" s="64">
        <f>ROUND(AC9*R9,2)</f>
        <v>0</v>
      </c>
    </row>
    <row r="10" spans="1:30" s="48" customFormat="1" ht="16.5">
      <c r="A10" s="76"/>
      <c r="B10" s="49"/>
      <c r="C10" s="49"/>
      <c r="D10" s="50"/>
      <c r="E10" s="49"/>
      <c r="F10" s="49"/>
      <c r="G10" s="49"/>
      <c r="H10" s="49"/>
      <c r="I10" s="49"/>
      <c r="J10" s="49"/>
      <c r="K10" s="49"/>
      <c r="L10" s="49"/>
      <c r="M10" s="65">
        <f>IFERROR(VLOOKUP(Pieteikums!$G$14,darba!$A$1:$D$4,3),"")</f>
        <v>46054</v>
      </c>
      <c r="N10" s="142"/>
      <c r="O10" s="128"/>
      <c r="P10" s="159"/>
      <c r="Q10" s="159"/>
      <c r="R10" s="143"/>
      <c r="S10" s="128">
        <f t="shared" ref="S10:S38" si="0">ROUND((O10+Q10)*R10,2)</f>
        <v>0</v>
      </c>
      <c r="T10" s="66">
        <f t="shared" ref="T10:T38" si="1">SUM(U10:X10)</f>
        <v>0</v>
      </c>
      <c r="U10" s="66">
        <f t="shared" ref="U10:U38" si="2">MIN(ROUND(O10*R10,2),AD10)</f>
        <v>0</v>
      </c>
      <c r="V10" s="66">
        <f t="shared" ref="V10:V38" si="3">ROUND(Q10*R10,2)</f>
        <v>0</v>
      </c>
      <c r="W10" s="66">
        <f t="shared" ref="W10:W12" si="4">Q10</f>
        <v>0</v>
      </c>
      <c r="X10" s="66">
        <f>IF(P10="x",MIN(O10,L9*Y10),0)</f>
        <v>0</v>
      </c>
      <c r="Y10" s="67">
        <f>SUMIF(GK!$D$2:$D$9999,MONTH(Dati!M10)+(Pieteikums!$E$14-2021)*12,GK!$B$2:$B$9999)</f>
        <v>160</v>
      </c>
      <c r="Z10" s="68">
        <f>MAX(Pieteikums!$E$20,Dati!F9,Dati!H9,Dati!M10)</f>
        <v>46054</v>
      </c>
      <c r="AA10" s="68">
        <f>IFERROR(MIN(G9,I9,EDATE(M10,1)-1),0)</f>
        <v>46081</v>
      </c>
      <c r="AB10" s="67">
        <f>SUMIFS(GK!$B$2:$B$9999,GK!$A$2:$A$9999,"&gt;="&amp;Z10,GK!$A$2:$A$9999,"&lt;="&amp;AA10)</f>
        <v>160</v>
      </c>
      <c r="AC10" s="66">
        <f>L9*MIN(N10,AB10)</f>
        <v>0</v>
      </c>
      <c r="AD10" s="69">
        <f t="shared" ref="AD10:AD38" si="5">ROUND(AC10*R10,2)</f>
        <v>0</v>
      </c>
    </row>
    <row r="11" spans="1:30" s="48" customFormat="1" ht="16.5">
      <c r="A11" s="77"/>
      <c r="B11" s="51"/>
      <c r="C11" s="51"/>
      <c r="D11" s="52"/>
      <c r="E11" s="51"/>
      <c r="F11" s="51"/>
      <c r="G11" s="51"/>
      <c r="H11" s="51"/>
      <c r="I11" s="51"/>
      <c r="J11" s="51"/>
      <c r="K11" s="51"/>
      <c r="L11" s="51"/>
      <c r="M11" s="70">
        <f>IFERROR(VLOOKUP(Pieteikums!$G$14,darba!$A$1:$D$4,4),"")</f>
        <v>46082</v>
      </c>
      <c r="N11" s="144"/>
      <c r="O11" s="129"/>
      <c r="P11" s="155"/>
      <c r="Q11" s="155"/>
      <c r="R11" s="145"/>
      <c r="S11" s="129">
        <f t="shared" si="0"/>
        <v>0</v>
      </c>
      <c r="T11" s="71">
        <f t="shared" si="1"/>
        <v>0</v>
      </c>
      <c r="U11" s="71">
        <f t="shared" si="2"/>
        <v>0</v>
      </c>
      <c r="V11" s="71">
        <f t="shared" si="3"/>
        <v>0</v>
      </c>
      <c r="W11" s="71">
        <f t="shared" si="4"/>
        <v>0</v>
      </c>
      <c r="X11" s="71">
        <f>IF(P11="x",MIN(O11,L9*Y11),0)</f>
        <v>0</v>
      </c>
      <c r="Y11" s="72">
        <f>SUMIF(GK!$D$2:$D$9999,MONTH(Dati!M11)+(Pieteikums!$E$14-2021)*12,GK!$B$2:$B$9999)</f>
        <v>176</v>
      </c>
      <c r="Z11" s="73">
        <f>MAX(Pieteikums!$E$20,Dati!F9,Dati!H9,Dati!M11)</f>
        <v>46082</v>
      </c>
      <c r="AA11" s="73">
        <f>IFERROR(MIN(G9,I9,EDATE(M11,1)-1),0)</f>
        <v>46112</v>
      </c>
      <c r="AB11" s="72">
        <f>SUMIFS(GK!$B$2:$B$9999,GK!$A$2:$A$9999,"&gt;="&amp;Z11,GK!$A$2:$A$9999,"&lt;="&amp;AA11)</f>
        <v>176</v>
      </c>
      <c r="AC11" s="71">
        <f>L9*MIN(N11,AB11)</f>
        <v>0</v>
      </c>
      <c r="AD11" s="74">
        <f t="shared" si="5"/>
        <v>0</v>
      </c>
    </row>
    <row r="12" spans="1:30" s="48" customFormat="1" ht="15">
      <c r="A12" s="76">
        <v>2</v>
      </c>
      <c r="B12" s="53"/>
      <c r="C12" s="53"/>
      <c r="D12" s="54"/>
      <c r="E12" s="55"/>
      <c r="F12" s="56"/>
      <c r="G12" s="56"/>
      <c r="H12" s="56"/>
      <c r="I12" s="56"/>
      <c r="J12" s="53"/>
      <c r="K12" s="53"/>
      <c r="L12" s="57"/>
      <c r="M12" s="89">
        <f>IFERROR(VLOOKUP(Pieteikums!$G$14,darba!$A$1:$D$4,2),"")</f>
        <v>46023</v>
      </c>
      <c r="N12" s="146"/>
      <c r="O12" s="130"/>
      <c r="P12" s="156"/>
      <c r="Q12" s="156"/>
      <c r="R12" s="147"/>
      <c r="S12" s="130">
        <f t="shared" si="0"/>
        <v>0</v>
      </c>
      <c r="T12" s="90">
        <f t="shared" si="1"/>
        <v>0</v>
      </c>
      <c r="U12" s="90">
        <f t="shared" si="2"/>
        <v>0</v>
      </c>
      <c r="V12" s="90">
        <f t="shared" si="3"/>
        <v>0</v>
      </c>
      <c r="W12" s="90">
        <f t="shared" si="4"/>
        <v>0</v>
      </c>
      <c r="X12" s="90">
        <f>IF(P12="x",MIN(O12,L12*Y12),0)</f>
        <v>0</v>
      </c>
      <c r="Y12" s="91">
        <f>SUMIF(GK!$D$2:$D$9999,MONTH(Dati!M12)+(Pieteikums!$E$14-2021)*12,GK!$B$2:$B$9999)</f>
        <v>168</v>
      </c>
      <c r="Z12" s="92">
        <f>MAX(Pieteikums!$E$20,Dati!F12,Dati!H12,Dati!M12)</f>
        <v>46023</v>
      </c>
      <c r="AA12" s="92">
        <f>IFERROR(MIN(G12,I12,EDATE(M12,1)-1),0)</f>
        <v>46053</v>
      </c>
      <c r="AB12" s="91">
        <f>SUMIFS(GK!$B$2:$B$9999,GK!$A$2:$A$9999,"&gt;="&amp;Z12,GK!$A$2:$A$9999,"&lt;="&amp;AA12)</f>
        <v>168</v>
      </c>
      <c r="AC12" s="90">
        <f>L12*MIN(N12,AB12)</f>
        <v>0</v>
      </c>
      <c r="AD12" s="93">
        <f t="shared" si="5"/>
        <v>0</v>
      </c>
    </row>
    <row r="13" spans="1:30" s="48" customFormat="1" ht="16.5">
      <c r="A13" s="76"/>
      <c r="B13" s="49"/>
      <c r="C13" s="49"/>
      <c r="D13" s="50"/>
      <c r="E13" s="49"/>
      <c r="F13" s="49"/>
      <c r="G13" s="49"/>
      <c r="H13" s="49"/>
      <c r="I13" s="49"/>
      <c r="J13" s="49"/>
      <c r="K13" s="49"/>
      <c r="L13" s="49"/>
      <c r="M13" s="65">
        <f>IFERROR(VLOOKUP(Pieteikums!$G$14,darba!$A$1:$D$4,3),"")</f>
        <v>46054</v>
      </c>
      <c r="N13" s="142"/>
      <c r="O13" s="128"/>
      <c r="P13" s="159"/>
      <c r="Q13" s="159"/>
      <c r="R13" s="143"/>
      <c r="S13" s="128">
        <f t="shared" si="0"/>
        <v>0</v>
      </c>
      <c r="T13" s="66">
        <f t="shared" si="1"/>
        <v>0</v>
      </c>
      <c r="U13" s="66">
        <f t="shared" si="2"/>
        <v>0</v>
      </c>
      <c r="V13" s="66">
        <f t="shared" si="3"/>
        <v>0</v>
      </c>
      <c r="W13" s="66">
        <f t="shared" ref="W13:W38" si="6">Q13</f>
        <v>0</v>
      </c>
      <c r="X13" s="66">
        <f>IF(P13="x",MIN(O13,L12*Y13),0)</f>
        <v>0</v>
      </c>
      <c r="Y13" s="67">
        <f>SUMIF(GK!$D$2:$D$9999,MONTH(Dati!M13)+(Pieteikums!$E$14-2021)*12,GK!$B$2:$B$9999)</f>
        <v>160</v>
      </c>
      <c r="Z13" s="68">
        <f>MAX(Pieteikums!$E$20,Dati!F12,Dati!H12,Dati!M13)</f>
        <v>46054</v>
      </c>
      <c r="AA13" s="68">
        <f>IFERROR(MIN(G12,I12,EDATE(M13,1)-1),0)</f>
        <v>46081</v>
      </c>
      <c r="AB13" s="67">
        <f>SUMIFS(GK!$B$2:$B$9999,GK!$A$2:$A$9999,"&gt;="&amp;Z13,GK!$A$2:$A$9999,"&lt;="&amp;AA13)</f>
        <v>160</v>
      </c>
      <c r="AC13" s="66">
        <f>L12*MIN(N13,AB13)</f>
        <v>0</v>
      </c>
      <c r="AD13" s="69">
        <f t="shared" si="5"/>
        <v>0</v>
      </c>
    </row>
    <row r="14" spans="1:30" s="48" customFormat="1" ht="16.5">
      <c r="A14" s="77"/>
      <c r="B14" s="51"/>
      <c r="C14" s="51"/>
      <c r="D14" s="52"/>
      <c r="E14" s="51"/>
      <c r="F14" s="51"/>
      <c r="G14" s="51"/>
      <c r="H14" s="51"/>
      <c r="I14" s="51"/>
      <c r="J14" s="51"/>
      <c r="K14" s="51"/>
      <c r="L14" s="51"/>
      <c r="M14" s="70">
        <f>IFERROR(VLOOKUP(Pieteikums!$G$14,darba!$A$1:$D$4,4),"")</f>
        <v>46082</v>
      </c>
      <c r="N14" s="144"/>
      <c r="O14" s="129"/>
      <c r="P14" s="155"/>
      <c r="Q14" s="155"/>
      <c r="R14" s="145"/>
      <c r="S14" s="129">
        <f t="shared" si="0"/>
        <v>0</v>
      </c>
      <c r="T14" s="71">
        <f t="shared" si="1"/>
        <v>0</v>
      </c>
      <c r="U14" s="71">
        <f t="shared" si="2"/>
        <v>0</v>
      </c>
      <c r="V14" s="71">
        <f t="shared" si="3"/>
        <v>0</v>
      </c>
      <c r="W14" s="71">
        <f t="shared" si="6"/>
        <v>0</v>
      </c>
      <c r="X14" s="71">
        <f>IF(P14="x",MIN(O14,L12*Y14),0)</f>
        <v>0</v>
      </c>
      <c r="Y14" s="72">
        <f>SUMIF(GK!$D$2:$D$9999,MONTH(Dati!M14)+(Pieteikums!$E$14-2021)*12,GK!$B$2:$B$9999)</f>
        <v>176</v>
      </c>
      <c r="Z14" s="73">
        <f>MAX(Pieteikums!$E$20,Dati!F12,Dati!H12,Dati!M14)</f>
        <v>46082</v>
      </c>
      <c r="AA14" s="73">
        <f>IFERROR(MIN(G12,I12,EDATE(M14,1)-1),0)</f>
        <v>46112</v>
      </c>
      <c r="AB14" s="72">
        <f>SUMIFS(GK!$B$2:$B$9999,GK!$A$2:$A$9999,"&gt;="&amp;Z14,GK!$A$2:$A$9999,"&lt;="&amp;AA14)</f>
        <v>176</v>
      </c>
      <c r="AC14" s="71">
        <f>L12*MIN(N14,AB14)</f>
        <v>0</v>
      </c>
      <c r="AD14" s="74">
        <f t="shared" si="5"/>
        <v>0</v>
      </c>
    </row>
    <row r="15" spans="1:30" s="48" customFormat="1" ht="15">
      <c r="A15" s="76">
        <v>3</v>
      </c>
      <c r="B15" s="53"/>
      <c r="C15" s="53"/>
      <c r="D15" s="54"/>
      <c r="E15" s="55"/>
      <c r="F15" s="56"/>
      <c r="G15" s="56"/>
      <c r="H15" s="56"/>
      <c r="I15" s="56"/>
      <c r="J15" s="53"/>
      <c r="K15" s="53"/>
      <c r="L15" s="57"/>
      <c r="M15" s="89">
        <f>IFERROR(VLOOKUP(Pieteikums!$G$14,darba!$A$1:$D$4,2),"")</f>
        <v>46023</v>
      </c>
      <c r="N15" s="146"/>
      <c r="O15" s="130"/>
      <c r="P15" s="156"/>
      <c r="Q15" s="156"/>
      <c r="R15" s="147"/>
      <c r="S15" s="130">
        <f t="shared" si="0"/>
        <v>0</v>
      </c>
      <c r="T15" s="90">
        <f t="shared" si="1"/>
        <v>0</v>
      </c>
      <c r="U15" s="90">
        <f t="shared" si="2"/>
        <v>0</v>
      </c>
      <c r="V15" s="90">
        <f t="shared" si="3"/>
        <v>0</v>
      </c>
      <c r="W15" s="90">
        <f t="shared" si="6"/>
        <v>0</v>
      </c>
      <c r="X15" s="90">
        <f>IF(P15="x",MIN(O15,L15*Y15),0)</f>
        <v>0</v>
      </c>
      <c r="Y15" s="91">
        <f>SUMIF(GK!$D$2:$D$9999,MONTH(Dati!M15)+(Pieteikums!$E$14-2021)*12,GK!$B$2:$B$9999)</f>
        <v>168</v>
      </c>
      <c r="Z15" s="92">
        <f>MAX(Pieteikums!$E$20,Dati!F15,Dati!H15,Dati!M15)</f>
        <v>46023</v>
      </c>
      <c r="AA15" s="92">
        <f>IFERROR(MIN(G15,I15,EDATE(M15,1)-1),0)</f>
        <v>46053</v>
      </c>
      <c r="AB15" s="91">
        <f>SUMIFS(GK!$B$2:$B$9999,GK!$A$2:$A$9999,"&gt;="&amp;Z15,GK!$A$2:$A$9999,"&lt;="&amp;AA15)</f>
        <v>168</v>
      </c>
      <c r="AC15" s="90">
        <f>L15*MIN(N15,AB15)</f>
        <v>0</v>
      </c>
      <c r="AD15" s="93">
        <f t="shared" si="5"/>
        <v>0</v>
      </c>
    </row>
    <row r="16" spans="1:30" s="48" customFormat="1" ht="16.5">
      <c r="A16" s="76"/>
      <c r="B16" s="49"/>
      <c r="C16" s="49"/>
      <c r="D16" s="50"/>
      <c r="E16" s="49"/>
      <c r="F16" s="49"/>
      <c r="G16" s="49"/>
      <c r="H16" s="49"/>
      <c r="I16" s="49"/>
      <c r="J16" s="49"/>
      <c r="K16" s="49"/>
      <c r="L16" s="49"/>
      <c r="M16" s="65">
        <f>IFERROR(VLOOKUP(Pieteikums!$G$14,darba!$A$1:$D$4,3),"")</f>
        <v>46054</v>
      </c>
      <c r="N16" s="142"/>
      <c r="O16" s="128"/>
      <c r="P16" s="159"/>
      <c r="Q16" s="159"/>
      <c r="R16" s="143"/>
      <c r="S16" s="128">
        <f t="shared" si="0"/>
        <v>0</v>
      </c>
      <c r="T16" s="66">
        <f t="shared" si="1"/>
        <v>0</v>
      </c>
      <c r="U16" s="66">
        <f t="shared" si="2"/>
        <v>0</v>
      </c>
      <c r="V16" s="66">
        <f t="shared" si="3"/>
        <v>0</v>
      </c>
      <c r="W16" s="66">
        <f t="shared" si="6"/>
        <v>0</v>
      </c>
      <c r="X16" s="66">
        <f>IF(P16="x",MIN(O16,L15*Y16),0)</f>
        <v>0</v>
      </c>
      <c r="Y16" s="67">
        <f>SUMIF(GK!$D$2:$D$9999,MONTH(Dati!M16)+(Pieteikums!$E$14-2021)*12,GK!$B$2:$B$9999)</f>
        <v>160</v>
      </c>
      <c r="Z16" s="68">
        <f>MAX(Pieteikums!$E$20,Dati!F15,Dati!H15,Dati!M16)</f>
        <v>46054</v>
      </c>
      <c r="AA16" s="68">
        <f>IFERROR(MIN(G15,I15,EDATE(M16,1)-1),0)</f>
        <v>46081</v>
      </c>
      <c r="AB16" s="67">
        <f>SUMIFS(GK!$B$2:$B$9999,GK!$A$2:$A$9999,"&gt;="&amp;Z16,GK!$A$2:$A$9999,"&lt;="&amp;AA16)</f>
        <v>160</v>
      </c>
      <c r="AC16" s="66">
        <f>L15*MIN(N16,AB16)</f>
        <v>0</v>
      </c>
      <c r="AD16" s="69">
        <f t="shared" si="5"/>
        <v>0</v>
      </c>
    </row>
    <row r="17" spans="1:30" s="48" customFormat="1" ht="16.5">
      <c r="A17" s="77"/>
      <c r="B17" s="51"/>
      <c r="C17" s="51"/>
      <c r="D17" s="52"/>
      <c r="E17" s="51"/>
      <c r="F17" s="51"/>
      <c r="G17" s="51"/>
      <c r="H17" s="51"/>
      <c r="I17" s="51"/>
      <c r="J17" s="51"/>
      <c r="K17" s="51"/>
      <c r="L17" s="51"/>
      <c r="M17" s="70">
        <f>IFERROR(VLOOKUP(Pieteikums!$G$14,darba!$A$1:$D$4,4),"")</f>
        <v>46082</v>
      </c>
      <c r="N17" s="144"/>
      <c r="O17" s="129"/>
      <c r="P17" s="155"/>
      <c r="Q17" s="155"/>
      <c r="R17" s="145"/>
      <c r="S17" s="129">
        <f t="shared" si="0"/>
        <v>0</v>
      </c>
      <c r="T17" s="71">
        <f t="shared" si="1"/>
        <v>0</v>
      </c>
      <c r="U17" s="71">
        <f t="shared" si="2"/>
        <v>0</v>
      </c>
      <c r="V17" s="71">
        <f t="shared" si="3"/>
        <v>0</v>
      </c>
      <c r="W17" s="71">
        <f t="shared" si="6"/>
        <v>0</v>
      </c>
      <c r="X17" s="71">
        <f>IF(P17="x",MIN(O17,L15*Y17),0)</f>
        <v>0</v>
      </c>
      <c r="Y17" s="72">
        <f>SUMIF(GK!$D$2:$D$9999,MONTH(Dati!M17)+(Pieteikums!$E$14-2021)*12,GK!$B$2:$B$9999)</f>
        <v>176</v>
      </c>
      <c r="Z17" s="73">
        <f>MAX(Pieteikums!$E$20,Dati!F15,Dati!H15,Dati!M17)</f>
        <v>46082</v>
      </c>
      <c r="AA17" s="73">
        <f>IFERROR(MIN(G15,I15,EDATE(M17,1)-1),0)</f>
        <v>46112</v>
      </c>
      <c r="AB17" s="72">
        <f>SUMIFS(GK!$B$2:$B$9999,GK!$A$2:$A$9999,"&gt;="&amp;Z17,GK!$A$2:$A$9999,"&lt;="&amp;AA17)</f>
        <v>176</v>
      </c>
      <c r="AC17" s="71">
        <f>L15*MIN(N17,AB17)</f>
        <v>0</v>
      </c>
      <c r="AD17" s="74">
        <f t="shared" si="5"/>
        <v>0</v>
      </c>
    </row>
    <row r="18" spans="1:30" s="48" customFormat="1" ht="15">
      <c r="A18" s="76">
        <v>4</v>
      </c>
      <c r="B18" s="53"/>
      <c r="C18" s="53"/>
      <c r="D18" s="54"/>
      <c r="E18" s="55"/>
      <c r="F18" s="56"/>
      <c r="G18" s="56"/>
      <c r="H18" s="56"/>
      <c r="I18" s="56"/>
      <c r="J18" s="53"/>
      <c r="K18" s="53"/>
      <c r="L18" s="57"/>
      <c r="M18" s="89">
        <f>IFERROR(VLOOKUP(Pieteikums!$G$14,darba!$A$1:$D$4,2),"")</f>
        <v>46023</v>
      </c>
      <c r="N18" s="146"/>
      <c r="O18" s="130"/>
      <c r="P18" s="156"/>
      <c r="Q18" s="156"/>
      <c r="R18" s="147"/>
      <c r="S18" s="130">
        <f t="shared" si="0"/>
        <v>0</v>
      </c>
      <c r="T18" s="90">
        <f t="shared" si="1"/>
        <v>0</v>
      </c>
      <c r="U18" s="90">
        <f t="shared" si="2"/>
        <v>0</v>
      </c>
      <c r="V18" s="90">
        <f t="shared" si="3"/>
        <v>0</v>
      </c>
      <c r="W18" s="90">
        <f t="shared" si="6"/>
        <v>0</v>
      </c>
      <c r="X18" s="90">
        <f>IF(P18="x",MIN(O18,L18*Y18),0)</f>
        <v>0</v>
      </c>
      <c r="Y18" s="91">
        <f>SUMIF(GK!$D$2:$D$9999,MONTH(Dati!M18)+(Pieteikums!$E$14-2021)*12,GK!$B$2:$B$9999)</f>
        <v>168</v>
      </c>
      <c r="Z18" s="92">
        <f>MAX(Pieteikums!$E$20,Dati!F18,Dati!H18,Dati!M18)</f>
        <v>46023</v>
      </c>
      <c r="AA18" s="92">
        <f>IFERROR(MIN(G18,I18,EDATE(M18,1)-1),0)</f>
        <v>46053</v>
      </c>
      <c r="AB18" s="91">
        <f>SUMIFS(GK!$B$2:$B$9999,GK!$A$2:$A$9999,"&gt;="&amp;Z18,GK!$A$2:$A$9999,"&lt;="&amp;AA18)</f>
        <v>168</v>
      </c>
      <c r="AC18" s="90">
        <f>L18*MIN(N18,AB18)</f>
        <v>0</v>
      </c>
      <c r="AD18" s="93">
        <f t="shared" si="5"/>
        <v>0</v>
      </c>
    </row>
    <row r="19" spans="1:30" s="48" customFormat="1" ht="16.5">
      <c r="A19" s="76"/>
      <c r="B19" s="49"/>
      <c r="C19" s="49"/>
      <c r="D19" s="50"/>
      <c r="E19" s="49"/>
      <c r="F19" s="49"/>
      <c r="G19" s="49"/>
      <c r="H19" s="49"/>
      <c r="I19" s="49"/>
      <c r="J19" s="49"/>
      <c r="K19" s="49"/>
      <c r="L19" s="49"/>
      <c r="M19" s="65">
        <f>IFERROR(VLOOKUP(Pieteikums!$G$14,darba!$A$1:$D$4,3),"")</f>
        <v>46054</v>
      </c>
      <c r="N19" s="142"/>
      <c r="O19" s="128"/>
      <c r="P19" s="159"/>
      <c r="Q19" s="159"/>
      <c r="R19" s="143"/>
      <c r="S19" s="128">
        <f t="shared" si="0"/>
        <v>0</v>
      </c>
      <c r="T19" s="66">
        <f t="shared" si="1"/>
        <v>0</v>
      </c>
      <c r="U19" s="66">
        <f t="shared" si="2"/>
        <v>0</v>
      </c>
      <c r="V19" s="66">
        <f t="shared" si="3"/>
        <v>0</v>
      </c>
      <c r="W19" s="66">
        <f t="shared" si="6"/>
        <v>0</v>
      </c>
      <c r="X19" s="66">
        <f>IF(P19="x",MIN(O19,L18*Y19),0)</f>
        <v>0</v>
      </c>
      <c r="Y19" s="67">
        <f>SUMIF(GK!$D$2:$D$9999,MONTH(Dati!M19)+(Pieteikums!$E$14-2021)*12,GK!$B$2:$B$9999)</f>
        <v>160</v>
      </c>
      <c r="Z19" s="68">
        <f>MAX(Pieteikums!$E$20,Dati!F18,Dati!H18,Dati!M19)</f>
        <v>46054</v>
      </c>
      <c r="AA19" s="68">
        <f>IFERROR(MIN(G18,I18,EDATE(M19,1)-1),0)</f>
        <v>46081</v>
      </c>
      <c r="AB19" s="67">
        <f>SUMIFS(GK!$B$2:$B$9999,GK!$A$2:$A$9999,"&gt;="&amp;Z19,GK!$A$2:$A$9999,"&lt;="&amp;AA19)</f>
        <v>160</v>
      </c>
      <c r="AC19" s="66">
        <f>L18*MIN(N19,AB19)</f>
        <v>0</v>
      </c>
      <c r="AD19" s="69">
        <f t="shared" si="5"/>
        <v>0</v>
      </c>
    </row>
    <row r="20" spans="1:30" s="48" customFormat="1" ht="16.5">
      <c r="A20" s="77"/>
      <c r="B20" s="51"/>
      <c r="C20" s="51"/>
      <c r="D20" s="52"/>
      <c r="E20" s="51"/>
      <c r="F20" s="51"/>
      <c r="G20" s="51"/>
      <c r="H20" s="51"/>
      <c r="I20" s="51"/>
      <c r="J20" s="51"/>
      <c r="K20" s="51"/>
      <c r="L20" s="51"/>
      <c r="M20" s="70">
        <f>IFERROR(VLOOKUP(Pieteikums!$G$14,darba!$A$1:$D$4,4),"")</f>
        <v>46082</v>
      </c>
      <c r="N20" s="144"/>
      <c r="O20" s="129"/>
      <c r="P20" s="155"/>
      <c r="Q20" s="155"/>
      <c r="R20" s="145"/>
      <c r="S20" s="129">
        <f t="shared" si="0"/>
        <v>0</v>
      </c>
      <c r="T20" s="71">
        <f t="shared" si="1"/>
        <v>0</v>
      </c>
      <c r="U20" s="71">
        <f t="shared" si="2"/>
        <v>0</v>
      </c>
      <c r="V20" s="71">
        <f t="shared" si="3"/>
        <v>0</v>
      </c>
      <c r="W20" s="71">
        <f t="shared" si="6"/>
        <v>0</v>
      </c>
      <c r="X20" s="71">
        <f>IF(P20="x",MIN(O20,L18*Y20),0)</f>
        <v>0</v>
      </c>
      <c r="Y20" s="72">
        <f>SUMIF(GK!$D$2:$D$9999,MONTH(Dati!M20)+(Pieteikums!$E$14-2021)*12,GK!$B$2:$B$9999)</f>
        <v>176</v>
      </c>
      <c r="Z20" s="73">
        <f>MAX(Pieteikums!$E$20,Dati!F18,Dati!H18,Dati!M20)</f>
        <v>46082</v>
      </c>
      <c r="AA20" s="73">
        <f>IFERROR(MIN(G18,I18,EDATE(M20,1)-1),0)</f>
        <v>46112</v>
      </c>
      <c r="AB20" s="72">
        <f>SUMIFS(GK!$B$2:$B$9999,GK!$A$2:$A$9999,"&gt;="&amp;Z20,GK!$A$2:$A$9999,"&lt;="&amp;AA20)</f>
        <v>176</v>
      </c>
      <c r="AC20" s="71">
        <f>L18*MIN(N20,AB20)</f>
        <v>0</v>
      </c>
      <c r="AD20" s="74">
        <f t="shared" si="5"/>
        <v>0</v>
      </c>
    </row>
    <row r="21" spans="1:30" s="48" customFormat="1" ht="15">
      <c r="A21" s="76">
        <v>5</v>
      </c>
      <c r="B21" s="53"/>
      <c r="C21" s="53"/>
      <c r="D21" s="54"/>
      <c r="E21" s="55"/>
      <c r="F21" s="56"/>
      <c r="G21" s="56"/>
      <c r="H21" s="56"/>
      <c r="I21" s="56"/>
      <c r="J21" s="53"/>
      <c r="K21" s="53"/>
      <c r="L21" s="57"/>
      <c r="M21" s="89">
        <f>IFERROR(VLOOKUP(Pieteikums!$G$14,darba!$A$1:$D$4,2),"")</f>
        <v>46023</v>
      </c>
      <c r="N21" s="146"/>
      <c r="O21" s="130"/>
      <c r="P21" s="156"/>
      <c r="Q21" s="156"/>
      <c r="R21" s="147"/>
      <c r="S21" s="130">
        <f t="shared" si="0"/>
        <v>0</v>
      </c>
      <c r="T21" s="90">
        <f t="shared" si="1"/>
        <v>0</v>
      </c>
      <c r="U21" s="90">
        <f t="shared" si="2"/>
        <v>0</v>
      </c>
      <c r="V21" s="90">
        <f t="shared" si="3"/>
        <v>0</v>
      </c>
      <c r="W21" s="90">
        <f t="shared" si="6"/>
        <v>0</v>
      </c>
      <c r="X21" s="90">
        <f>IF(P21="x",MIN(O21,L21*Y21),0)</f>
        <v>0</v>
      </c>
      <c r="Y21" s="91">
        <f>SUMIF(GK!$D$2:$D$9999,MONTH(Dati!M21)+(Pieteikums!$E$14-2021)*12,GK!$B$2:$B$9999)</f>
        <v>168</v>
      </c>
      <c r="Z21" s="92">
        <f>MAX(Pieteikums!$E$20,Dati!F21,Dati!H21,Dati!M21)</f>
        <v>46023</v>
      </c>
      <c r="AA21" s="92">
        <f>IFERROR(MIN(G21,I21,EDATE(M21,1)-1),0)</f>
        <v>46053</v>
      </c>
      <c r="AB21" s="91">
        <f>SUMIFS(GK!$B$2:$B$9999,GK!$A$2:$A$9999,"&gt;="&amp;Z21,GK!$A$2:$A$9999,"&lt;="&amp;AA21)</f>
        <v>168</v>
      </c>
      <c r="AC21" s="90">
        <f>L21*MIN(N21,AB21)</f>
        <v>0</v>
      </c>
      <c r="AD21" s="93">
        <f t="shared" si="5"/>
        <v>0</v>
      </c>
    </row>
    <row r="22" spans="1:30" s="48" customFormat="1" ht="16.5">
      <c r="A22" s="76"/>
      <c r="B22" s="49"/>
      <c r="C22" s="49"/>
      <c r="D22" s="50"/>
      <c r="E22" s="49"/>
      <c r="F22" s="49"/>
      <c r="G22" s="49"/>
      <c r="H22" s="49"/>
      <c r="I22" s="49"/>
      <c r="J22" s="49"/>
      <c r="K22" s="49"/>
      <c r="L22" s="49"/>
      <c r="M22" s="65">
        <f>IFERROR(VLOOKUP(Pieteikums!$G$14,darba!$A$1:$D$4,3),"")</f>
        <v>46054</v>
      </c>
      <c r="N22" s="142"/>
      <c r="O22" s="128"/>
      <c r="P22" s="159"/>
      <c r="Q22" s="159"/>
      <c r="R22" s="143"/>
      <c r="S22" s="128">
        <f t="shared" si="0"/>
        <v>0</v>
      </c>
      <c r="T22" s="66">
        <f t="shared" si="1"/>
        <v>0</v>
      </c>
      <c r="U22" s="66">
        <f t="shared" si="2"/>
        <v>0</v>
      </c>
      <c r="V22" s="66">
        <f t="shared" si="3"/>
        <v>0</v>
      </c>
      <c r="W22" s="66">
        <f t="shared" si="6"/>
        <v>0</v>
      </c>
      <c r="X22" s="66">
        <f>IF(P22="x",MIN(O22,L21*Y22),0)</f>
        <v>0</v>
      </c>
      <c r="Y22" s="67">
        <f>SUMIF(GK!$D$2:$D$9999,MONTH(Dati!M22)+(Pieteikums!$E$14-2021)*12,GK!$B$2:$B$9999)</f>
        <v>160</v>
      </c>
      <c r="Z22" s="68">
        <f>MAX(Pieteikums!$E$20,Dati!F21,Dati!H21,Dati!M22)</f>
        <v>46054</v>
      </c>
      <c r="AA22" s="68">
        <f>IFERROR(MIN(G21,I21,EDATE(M22,1)-1),0)</f>
        <v>46081</v>
      </c>
      <c r="AB22" s="67">
        <f>SUMIFS(GK!$B$2:$B$9999,GK!$A$2:$A$9999,"&gt;="&amp;Z22,GK!$A$2:$A$9999,"&lt;="&amp;AA22)</f>
        <v>160</v>
      </c>
      <c r="AC22" s="66">
        <f>L21*MIN(N22,AB22)</f>
        <v>0</v>
      </c>
      <c r="AD22" s="69">
        <f t="shared" si="5"/>
        <v>0</v>
      </c>
    </row>
    <row r="23" spans="1:30" s="48" customFormat="1" ht="16.5">
      <c r="A23" s="77"/>
      <c r="B23" s="51"/>
      <c r="C23" s="51"/>
      <c r="D23" s="52"/>
      <c r="E23" s="51"/>
      <c r="F23" s="51"/>
      <c r="G23" s="51"/>
      <c r="H23" s="51"/>
      <c r="I23" s="51"/>
      <c r="J23" s="51"/>
      <c r="K23" s="51"/>
      <c r="L23" s="51"/>
      <c r="M23" s="70">
        <f>IFERROR(VLOOKUP(Pieteikums!$G$14,darba!$A$1:$D$4,4),"")</f>
        <v>46082</v>
      </c>
      <c r="N23" s="144"/>
      <c r="O23" s="129"/>
      <c r="P23" s="155"/>
      <c r="Q23" s="155"/>
      <c r="R23" s="145"/>
      <c r="S23" s="129">
        <f t="shared" si="0"/>
        <v>0</v>
      </c>
      <c r="T23" s="71">
        <f t="shared" si="1"/>
        <v>0</v>
      </c>
      <c r="U23" s="71">
        <f t="shared" si="2"/>
        <v>0</v>
      </c>
      <c r="V23" s="71">
        <f t="shared" si="3"/>
        <v>0</v>
      </c>
      <c r="W23" s="71">
        <f t="shared" si="6"/>
        <v>0</v>
      </c>
      <c r="X23" s="71">
        <f>IF(P23="x",MIN(O23,L21*Y23),0)</f>
        <v>0</v>
      </c>
      <c r="Y23" s="72">
        <f>SUMIF(GK!$D$2:$D$9999,MONTH(Dati!M23)+(Pieteikums!$E$14-2021)*12,GK!$B$2:$B$9999)</f>
        <v>176</v>
      </c>
      <c r="Z23" s="73">
        <f>MAX(Pieteikums!$E$20,Dati!F21,Dati!H21,Dati!M23)</f>
        <v>46082</v>
      </c>
      <c r="AA23" s="73">
        <f>IFERROR(MIN(G21,I21,EDATE(M23,1)-1),0)</f>
        <v>46112</v>
      </c>
      <c r="AB23" s="72">
        <f>SUMIFS(GK!$B$2:$B$9999,GK!$A$2:$A$9999,"&gt;="&amp;Z23,GK!$A$2:$A$9999,"&lt;="&amp;AA23)</f>
        <v>176</v>
      </c>
      <c r="AC23" s="71">
        <f>L21*MIN(N23,AB23)</f>
        <v>0</v>
      </c>
      <c r="AD23" s="74">
        <f t="shared" si="5"/>
        <v>0</v>
      </c>
    </row>
    <row r="24" spans="1:30" s="48" customFormat="1" ht="15">
      <c r="A24" s="76">
        <v>6</v>
      </c>
      <c r="B24" s="53"/>
      <c r="C24" s="53"/>
      <c r="D24" s="54"/>
      <c r="E24" s="55"/>
      <c r="F24" s="56"/>
      <c r="G24" s="56"/>
      <c r="H24" s="56"/>
      <c r="I24" s="56"/>
      <c r="J24" s="53"/>
      <c r="K24" s="53"/>
      <c r="L24" s="57"/>
      <c r="M24" s="89">
        <f>IFERROR(VLOOKUP(Pieteikums!$G$14,darba!$A$1:$D$4,2),"")</f>
        <v>46023</v>
      </c>
      <c r="N24" s="146"/>
      <c r="O24" s="130"/>
      <c r="P24" s="156"/>
      <c r="Q24" s="156"/>
      <c r="R24" s="147"/>
      <c r="S24" s="130">
        <f t="shared" si="0"/>
        <v>0</v>
      </c>
      <c r="T24" s="90">
        <f t="shared" si="1"/>
        <v>0</v>
      </c>
      <c r="U24" s="90">
        <f t="shared" si="2"/>
        <v>0</v>
      </c>
      <c r="V24" s="90">
        <f t="shared" si="3"/>
        <v>0</v>
      </c>
      <c r="W24" s="90">
        <f t="shared" si="6"/>
        <v>0</v>
      </c>
      <c r="X24" s="90">
        <f>IF(P24="x",MIN(O24,L24*Y24),0)</f>
        <v>0</v>
      </c>
      <c r="Y24" s="91">
        <f>SUMIF(GK!$D$2:$D$9999,MONTH(Dati!M24)+(Pieteikums!$E$14-2021)*12,GK!$B$2:$B$9999)</f>
        <v>168</v>
      </c>
      <c r="Z24" s="92">
        <f>MAX(Pieteikums!$E$20,Dati!F24,Dati!H24,Dati!M24)</f>
        <v>46023</v>
      </c>
      <c r="AA24" s="92">
        <f>IFERROR(MIN(G24,I24,EDATE(M24,1)-1),0)</f>
        <v>46053</v>
      </c>
      <c r="AB24" s="91">
        <f>SUMIFS(GK!$B$2:$B$9999,GK!$A$2:$A$9999,"&gt;="&amp;Z24,GK!$A$2:$A$9999,"&lt;="&amp;AA24)</f>
        <v>168</v>
      </c>
      <c r="AC24" s="90">
        <f>L24*MIN(N24,AB24)</f>
        <v>0</v>
      </c>
      <c r="AD24" s="93">
        <f t="shared" si="5"/>
        <v>0</v>
      </c>
    </row>
    <row r="25" spans="1:30" s="48" customFormat="1" ht="16.5">
      <c r="A25" s="76"/>
      <c r="B25" s="49"/>
      <c r="C25" s="49"/>
      <c r="D25" s="50"/>
      <c r="E25" s="49"/>
      <c r="F25" s="49"/>
      <c r="G25" s="49"/>
      <c r="H25" s="49"/>
      <c r="I25" s="49"/>
      <c r="J25" s="49"/>
      <c r="K25" s="49"/>
      <c r="L25" s="49"/>
      <c r="M25" s="65">
        <f>IFERROR(VLOOKUP(Pieteikums!$G$14,darba!$A$1:$D$4,3),"")</f>
        <v>46054</v>
      </c>
      <c r="N25" s="142"/>
      <c r="O25" s="128"/>
      <c r="P25" s="159"/>
      <c r="Q25" s="159"/>
      <c r="R25" s="143"/>
      <c r="S25" s="128">
        <f t="shared" si="0"/>
        <v>0</v>
      </c>
      <c r="T25" s="66">
        <f t="shared" si="1"/>
        <v>0</v>
      </c>
      <c r="U25" s="66">
        <f t="shared" si="2"/>
        <v>0</v>
      </c>
      <c r="V25" s="66">
        <f t="shared" si="3"/>
        <v>0</v>
      </c>
      <c r="W25" s="66">
        <f t="shared" si="6"/>
        <v>0</v>
      </c>
      <c r="X25" s="66">
        <f>IF(P25="x",MIN(O25,L24*Y25),0)</f>
        <v>0</v>
      </c>
      <c r="Y25" s="67">
        <f>SUMIF(GK!$D$2:$D$9999,MONTH(Dati!M25)+(Pieteikums!$E$14-2021)*12,GK!$B$2:$B$9999)</f>
        <v>160</v>
      </c>
      <c r="Z25" s="68">
        <f>MAX(Pieteikums!$E$20,Dati!F24,Dati!H24,Dati!M25)</f>
        <v>46054</v>
      </c>
      <c r="AA25" s="68">
        <f>IFERROR(MIN(G24,I24,EDATE(M25,1)-1),0)</f>
        <v>46081</v>
      </c>
      <c r="AB25" s="67">
        <f>SUMIFS(GK!$B$2:$B$9999,GK!$A$2:$A$9999,"&gt;="&amp;Z25,GK!$A$2:$A$9999,"&lt;="&amp;AA25)</f>
        <v>160</v>
      </c>
      <c r="AC25" s="66">
        <f>L24*MIN(N25,AB25)</f>
        <v>0</v>
      </c>
      <c r="AD25" s="69">
        <f t="shared" si="5"/>
        <v>0</v>
      </c>
    </row>
    <row r="26" spans="1:30" s="48" customFormat="1" ht="16.5">
      <c r="A26" s="77"/>
      <c r="B26" s="51"/>
      <c r="C26" s="51"/>
      <c r="D26" s="52"/>
      <c r="E26" s="51"/>
      <c r="F26" s="51"/>
      <c r="G26" s="51"/>
      <c r="H26" s="51"/>
      <c r="I26" s="51"/>
      <c r="J26" s="51"/>
      <c r="K26" s="51"/>
      <c r="L26" s="51"/>
      <c r="M26" s="70">
        <f>IFERROR(VLOOKUP(Pieteikums!$G$14,darba!$A$1:$D$4,4),"")</f>
        <v>46082</v>
      </c>
      <c r="N26" s="144"/>
      <c r="O26" s="129"/>
      <c r="P26" s="155"/>
      <c r="Q26" s="155"/>
      <c r="R26" s="145"/>
      <c r="S26" s="129">
        <f t="shared" si="0"/>
        <v>0</v>
      </c>
      <c r="T26" s="71">
        <f t="shared" si="1"/>
        <v>0</v>
      </c>
      <c r="U26" s="71">
        <f t="shared" si="2"/>
        <v>0</v>
      </c>
      <c r="V26" s="71">
        <f t="shared" si="3"/>
        <v>0</v>
      </c>
      <c r="W26" s="71">
        <f t="shared" si="6"/>
        <v>0</v>
      </c>
      <c r="X26" s="71">
        <f>IF(P26="x",MIN(O26,L24*Y26),0)</f>
        <v>0</v>
      </c>
      <c r="Y26" s="72">
        <f>SUMIF(GK!$D$2:$D$9999,MONTH(Dati!M26)+(Pieteikums!$E$14-2021)*12,GK!$B$2:$B$9999)</f>
        <v>176</v>
      </c>
      <c r="Z26" s="73">
        <f>MAX(Pieteikums!$E$20,Dati!F24,Dati!H24,Dati!M26)</f>
        <v>46082</v>
      </c>
      <c r="AA26" s="73">
        <f>IFERROR(MIN(G24,I24,EDATE(M26,1)-1),0)</f>
        <v>46112</v>
      </c>
      <c r="AB26" s="72">
        <f>SUMIFS(GK!$B$2:$B$9999,GK!$A$2:$A$9999,"&gt;="&amp;Z26,GK!$A$2:$A$9999,"&lt;="&amp;AA26)</f>
        <v>176</v>
      </c>
      <c r="AC26" s="71">
        <f>L24*MIN(N26,AB26)</f>
        <v>0</v>
      </c>
      <c r="AD26" s="74">
        <f t="shared" si="5"/>
        <v>0</v>
      </c>
    </row>
    <row r="27" spans="1:30" s="48" customFormat="1" ht="15">
      <c r="A27" s="76">
        <v>7</v>
      </c>
      <c r="B27" s="53"/>
      <c r="C27" s="53"/>
      <c r="D27" s="54"/>
      <c r="E27" s="55"/>
      <c r="F27" s="56"/>
      <c r="G27" s="56"/>
      <c r="H27" s="56"/>
      <c r="I27" s="56"/>
      <c r="J27" s="53"/>
      <c r="K27" s="53"/>
      <c r="L27" s="57"/>
      <c r="M27" s="89">
        <f>IFERROR(VLOOKUP(Pieteikums!$G$14,darba!$A$1:$D$4,2),"")</f>
        <v>46023</v>
      </c>
      <c r="N27" s="146"/>
      <c r="O27" s="130"/>
      <c r="P27" s="156"/>
      <c r="Q27" s="156"/>
      <c r="R27" s="147"/>
      <c r="S27" s="130">
        <f t="shared" si="0"/>
        <v>0</v>
      </c>
      <c r="T27" s="90">
        <f t="shared" si="1"/>
        <v>0</v>
      </c>
      <c r="U27" s="90">
        <f t="shared" si="2"/>
        <v>0</v>
      </c>
      <c r="V27" s="90">
        <f t="shared" si="3"/>
        <v>0</v>
      </c>
      <c r="W27" s="90">
        <f t="shared" si="6"/>
        <v>0</v>
      </c>
      <c r="X27" s="90">
        <f>IF(P27="x",MIN(O27,L27*Y27),0)</f>
        <v>0</v>
      </c>
      <c r="Y27" s="91">
        <f>SUMIF(GK!$D$2:$D$9999,MONTH(Dati!M27)+(Pieteikums!$E$14-2021)*12,GK!$B$2:$B$9999)</f>
        <v>168</v>
      </c>
      <c r="Z27" s="92">
        <f>MAX(Pieteikums!$E$20,Dati!F27,Dati!H27,Dati!M27)</f>
        <v>46023</v>
      </c>
      <c r="AA27" s="92">
        <f>IFERROR(MIN(G27,I27,EDATE(M27,1)-1),0)</f>
        <v>46053</v>
      </c>
      <c r="AB27" s="91">
        <f>SUMIFS(GK!$B$2:$B$9999,GK!$A$2:$A$9999,"&gt;="&amp;Z27,GK!$A$2:$A$9999,"&lt;="&amp;AA27)</f>
        <v>168</v>
      </c>
      <c r="AC27" s="90">
        <f>L27*MIN(N27,AB27)</f>
        <v>0</v>
      </c>
      <c r="AD27" s="93">
        <f t="shared" si="5"/>
        <v>0</v>
      </c>
    </row>
    <row r="28" spans="1:30" s="48" customFormat="1" ht="16.5">
      <c r="A28" s="76"/>
      <c r="B28" s="49"/>
      <c r="C28" s="49"/>
      <c r="D28" s="50"/>
      <c r="E28" s="49"/>
      <c r="F28" s="49"/>
      <c r="G28" s="49"/>
      <c r="H28" s="49"/>
      <c r="I28" s="49"/>
      <c r="J28" s="49"/>
      <c r="K28" s="49"/>
      <c r="L28" s="49"/>
      <c r="M28" s="65">
        <f>IFERROR(VLOOKUP(Pieteikums!$G$14,darba!$A$1:$D$4,3),"")</f>
        <v>46054</v>
      </c>
      <c r="N28" s="142"/>
      <c r="O28" s="128"/>
      <c r="P28" s="159"/>
      <c r="Q28" s="159"/>
      <c r="R28" s="143"/>
      <c r="S28" s="128">
        <f t="shared" si="0"/>
        <v>0</v>
      </c>
      <c r="T28" s="66">
        <f t="shared" si="1"/>
        <v>0</v>
      </c>
      <c r="U28" s="66">
        <f t="shared" si="2"/>
        <v>0</v>
      </c>
      <c r="V28" s="66">
        <f t="shared" si="3"/>
        <v>0</v>
      </c>
      <c r="W28" s="66">
        <f t="shared" si="6"/>
        <v>0</v>
      </c>
      <c r="X28" s="66">
        <f>IF(P28="x",MIN(O28,L27*Y28),0)</f>
        <v>0</v>
      </c>
      <c r="Y28" s="67">
        <f>SUMIF(GK!$D$2:$D$9999,MONTH(Dati!M28)+(Pieteikums!$E$14-2021)*12,GK!$B$2:$B$9999)</f>
        <v>160</v>
      </c>
      <c r="Z28" s="68">
        <f>MAX(Pieteikums!$E$20,Dati!F27,Dati!H27,Dati!M28)</f>
        <v>46054</v>
      </c>
      <c r="AA28" s="68">
        <f>IFERROR(MIN(G27,I27,EDATE(M28,1)-1),0)</f>
        <v>46081</v>
      </c>
      <c r="AB28" s="67">
        <f>SUMIFS(GK!$B$2:$B$9999,GK!$A$2:$A$9999,"&gt;="&amp;Z28,GK!$A$2:$A$9999,"&lt;="&amp;AA28)</f>
        <v>160</v>
      </c>
      <c r="AC28" s="66">
        <f>L27*MIN(N28,AB28)</f>
        <v>0</v>
      </c>
      <c r="AD28" s="69">
        <f t="shared" si="5"/>
        <v>0</v>
      </c>
    </row>
    <row r="29" spans="1:30" s="48" customFormat="1" ht="16.5">
      <c r="A29" s="77"/>
      <c r="B29" s="51"/>
      <c r="C29" s="51"/>
      <c r="D29" s="52"/>
      <c r="E29" s="51"/>
      <c r="F29" s="51"/>
      <c r="G29" s="51"/>
      <c r="H29" s="51"/>
      <c r="I29" s="51"/>
      <c r="J29" s="51"/>
      <c r="K29" s="51"/>
      <c r="L29" s="51"/>
      <c r="M29" s="70">
        <f>IFERROR(VLOOKUP(Pieteikums!$G$14,darba!$A$1:$D$4,4),"")</f>
        <v>46082</v>
      </c>
      <c r="N29" s="144"/>
      <c r="O29" s="129"/>
      <c r="P29" s="155"/>
      <c r="Q29" s="155"/>
      <c r="R29" s="145"/>
      <c r="S29" s="129">
        <f t="shared" si="0"/>
        <v>0</v>
      </c>
      <c r="T29" s="71">
        <f t="shared" si="1"/>
        <v>0</v>
      </c>
      <c r="U29" s="71">
        <f t="shared" si="2"/>
        <v>0</v>
      </c>
      <c r="V29" s="71">
        <f t="shared" si="3"/>
        <v>0</v>
      </c>
      <c r="W29" s="71">
        <f t="shared" si="6"/>
        <v>0</v>
      </c>
      <c r="X29" s="71">
        <f>IF(P29="x",MIN(O29,L27*Y29),0)</f>
        <v>0</v>
      </c>
      <c r="Y29" s="72">
        <f>SUMIF(GK!$D$2:$D$9999,MONTH(Dati!M29)+(Pieteikums!$E$14-2021)*12,GK!$B$2:$B$9999)</f>
        <v>176</v>
      </c>
      <c r="Z29" s="73">
        <f>MAX(Pieteikums!$E$20,Dati!F27,Dati!H27,Dati!M29)</f>
        <v>46082</v>
      </c>
      <c r="AA29" s="73">
        <f>IFERROR(MIN(G27,I27,EDATE(M29,1)-1),0)</f>
        <v>46112</v>
      </c>
      <c r="AB29" s="72">
        <f>SUMIFS(GK!$B$2:$B$9999,GK!$A$2:$A$9999,"&gt;="&amp;Z29,GK!$A$2:$A$9999,"&lt;="&amp;AA29)</f>
        <v>176</v>
      </c>
      <c r="AC29" s="71">
        <f>L27*MIN(N29,AB29)</f>
        <v>0</v>
      </c>
      <c r="AD29" s="74">
        <f t="shared" si="5"/>
        <v>0</v>
      </c>
    </row>
    <row r="30" spans="1:30" s="48" customFormat="1" ht="15">
      <c r="A30" s="76">
        <v>8</v>
      </c>
      <c r="B30" s="53"/>
      <c r="C30" s="53"/>
      <c r="D30" s="54"/>
      <c r="E30" s="55"/>
      <c r="F30" s="56"/>
      <c r="G30" s="56"/>
      <c r="H30" s="56"/>
      <c r="I30" s="56"/>
      <c r="J30" s="53"/>
      <c r="K30" s="53"/>
      <c r="L30" s="57"/>
      <c r="M30" s="89">
        <f>IFERROR(VLOOKUP(Pieteikums!$G$14,darba!$A$1:$D$4,2),"")</f>
        <v>46023</v>
      </c>
      <c r="N30" s="146"/>
      <c r="O30" s="130"/>
      <c r="P30" s="156"/>
      <c r="Q30" s="156"/>
      <c r="R30" s="147"/>
      <c r="S30" s="130">
        <f t="shared" si="0"/>
        <v>0</v>
      </c>
      <c r="T30" s="90">
        <f t="shared" si="1"/>
        <v>0</v>
      </c>
      <c r="U30" s="90">
        <f t="shared" si="2"/>
        <v>0</v>
      </c>
      <c r="V30" s="90">
        <f t="shared" si="3"/>
        <v>0</v>
      </c>
      <c r="W30" s="90">
        <f t="shared" si="6"/>
        <v>0</v>
      </c>
      <c r="X30" s="90">
        <f>IF(P30="x",MIN(O30,L30*Y30),0)</f>
        <v>0</v>
      </c>
      <c r="Y30" s="91">
        <f>SUMIF(GK!$D$2:$D$9999,MONTH(Dati!M30)+(Pieteikums!$E$14-2021)*12,GK!$B$2:$B$9999)</f>
        <v>168</v>
      </c>
      <c r="Z30" s="92">
        <f>MAX(Pieteikums!$E$20,Dati!F30,Dati!H30,Dati!M30)</f>
        <v>46023</v>
      </c>
      <c r="AA30" s="92">
        <f>IFERROR(MIN(G30,I30,EDATE(M30,1)-1),0)</f>
        <v>46053</v>
      </c>
      <c r="AB30" s="91">
        <f>SUMIFS(GK!$B$2:$B$9999,GK!$A$2:$A$9999,"&gt;="&amp;Z30,GK!$A$2:$A$9999,"&lt;="&amp;AA30)</f>
        <v>168</v>
      </c>
      <c r="AC30" s="90">
        <f>L30*MIN(N30,AB30)</f>
        <v>0</v>
      </c>
      <c r="AD30" s="93">
        <f t="shared" si="5"/>
        <v>0</v>
      </c>
    </row>
    <row r="31" spans="1:30" s="48" customFormat="1" ht="16.5">
      <c r="A31" s="76"/>
      <c r="B31" s="49"/>
      <c r="C31" s="49"/>
      <c r="D31" s="50"/>
      <c r="E31" s="49"/>
      <c r="F31" s="49"/>
      <c r="G31" s="49"/>
      <c r="H31" s="49"/>
      <c r="I31" s="49"/>
      <c r="J31" s="49"/>
      <c r="K31" s="49"/>
      <c r="L31" s="49"/>
      <c r="M31" s="65">
        <f>IFERROR(VLOOKUP(Pieteikums!$G$14,darba!$A$1:$D$4,3),"")</f>
        <v>46054</v>
      </c>
      <c r="N31" s="142"/>
      <c r="O31" s="128"/>
      <c r="P31" s="159"/>
      <c r="Q31" s="159"/>
      <c r="R31" s="143"/>
      <c r="S31" s="128">
        <f t="shared" si="0"/>
        <v>0</v>
      </c>
      <c r="T31" s="66">
        <f t="shared" si="1"/>
        <v>0</v>
      </c>
      <c r="U31" s="66">
        <f t="shared" si="2"/>
        <v>0</v>
      </c>
      <c r="V31" s="66">
        <f t="shared" si="3"/>
        <v>0</v>
      </c>
      <c r="W31" s="66">
        <f t="shared" si="6"/>
        <v>0</v>
      </c>
      <c r="X31" s="66">
        <f>IF(P31="x",MIN(O31,L30*Y31),0)</f>
        <v>0</v>
      </c>
      <c r="Y31" s="67">
        <f>SUMIF(GK!$D$2:$D$9999,MONTH(Dati!M31)+(Pieteikums!$E$14-2021)*12,GK!$B$2:$B$9999)</f>
        <v>160</v>
      </c>
      <c r="Z31" s="68">
        <f>MAX(Pieteikums!$E$20,Dati!F30,Dati!H30,Dati!M31)</f>
        <v>46054</v>
      </c>
      <c r="AA31" s="68">
        <f>IFERROR(MIN(G30,I30,EDATE(M31,1)-1),0)</f>
        <v>46081</v>
      </c>
      <c r="AB31" s="67">
        <f>SUMIFS(GK!$B$2:$B$9999,GK!$A$2:$A$9999,"&gt;="&amp;Z31,GK!$A$2:$A$9999,"&lt;="&amp;AA31)</f>
        <v>160</v>
      </c>
      <c r="AC31" s="66">
        <f>L30*MIN(N31,AB31)</f>
        <v>0</v>
      </c>
      <c r="AD31" s="69">
        <f t="shared" si="5"/>
        <v>0</v>
      </c>
    </row>
    <row r="32" spans="1:30" s="48" customFormat="1" ht="16.5">
      <c r="A32" s="77"/>
      <c r="B32" s="51"/>
      <c r="C32" s="51"/>
      <c r="D32" s="52"/>
      <c r="E32" s="51"/>
      <c r="F32" s="51"/>
      <c r="G32" s="51"/>
      <c r="H32" s="51"/>
      <c r="I32" s="51"/>
      <c r="J32" s="51"/>
      <c r="K32" s="51"/>
      <c r="L32" s="51"/>
      <c r="M32" s="70">
        <f>IFERROR(VLOOKUP(Pieteikums!$G$14,darba!$A$1:$D$4,4),"")</f>
        <v>46082</v>
      </c>
      <c r="N32" s="144"/>
      <c r="O32" s="129"/>
      <c r="P32" s="155"/>
      <c r="Q32" s="155"/>
      <c r="R32" s="145"/>
      <c r="S32" s="129">
        <f t="shared" si="0"/>
        <v>0</v>
      </c>
      <c r="T32" s="71">
        <f t="shared" si="1"/>
        <v>0</v>
      </c>
      <c r="U32" s="71">
        <f t="shared" si="2"/>
        <v>0</v>
      </c>
      <c r="V32" s="71">
        <f t="shared" si="3"/>
        <v>0</v>
      </c>
      <c r="W32" s="71">
        <f t="shared" si="6"/>
        <v>0</v>
      </c>
      <c r="X32" s="71">
        <f>IF(P32="x",MIN(O32,L30*Y32),0)</f>
        <v>0</v>
      </c>
      <c r="Y32" s="72">
        <f>SUMIF(GK!$D$2:$D$9999,MONTH(Dati!M32)+(Pieteikums!$E$14-2021)*12,GK!$B$2:$B$9999)</f>
        <v>176</v>
      </c>
      <c r="Z32" s="73">
        <f>MAX(Pieteikums!$E$20,Dati!F30,Dati!H30,Dati!M32)</f>
        <v>46082</v>
      </c>
      <c r="AA32" s="73">
        <f>IFERROR(MIN(G30,I30,EDATE(M32,1)-1),0)</f>
        <v>46112</v>
      </c>
      <c r="AB32" s="72">
        <f>SUMIFS(GK!$B$2:$B$9999,GK!$A$2:$A$9999,"&gt;="&amp;Z32,GK!$A$2:$A$9999,"&lt;="&amp;AA32)</f>
        <v>176</v>
      </c>
      <c r="AC32" s="71">
        <f>L30*MIN(N32,AB32)</f>
        <v>0</v>
      </c>
      <c r="AD32" s="74">
        <f t="shared" si="5"/>
        <v>0</v>
      </c>
    </row>
    <row r="33" spans="1:30" s="48" customFormat="1" ht="15">
      <c r="A33" s="76">
        <v>9</v>
      </c>
      <c r="B33" s="53"/>
      <c r="C33" s="53"/>
      <c r="D33" s="54"/>
      <c r="E33" s="55"/>
      <c r="F33" s="56"/>
      <c r="G33" s="56"/>
      <c r="H33" s="56"/>
      <c r="I33" s="56"/>
      <c r="J33" s="53"/>
      <c r="K33" s="53"/>
      <c r="L33" s="57"/>
      <c r="M33" s="89">
        <f>IFERROR(VLOOKUP(Pieteikums!$G$14,darba!$A$1:$D$4,2),"")</f>
        <v>46023</v>
      </c>
      <c r="N33" s="146"/>
      <c r="O33" s="130"/>
      <c r="P33" s="156"/>
      <c r="Q33" s="156"/>
      <c r="R33" s="147"/>
      <c r="S33" s="130">
        <f t="shared" si="0"/>
        <v>0</v>
      </c>
      <c r="T33" s="90">
        <f t="shared" si="1"/>
        <v>0</v>
      </c>
      <c r="U33" s="90">
        <f t="shared" si="2"/>
        <v>0</v>
      </c>
      <c r="V33" s="90">
        <f t="shared" si="3"/>
        <v>0</v>
      </c>
      <c r="W33" s="90">
        <f t="shared" si="6"/>
        <v>0</v>
      </c>
      <c r="X33" s="90">
        <f>IF(P33="x",MIN(O33,L33*Y33),0)</f>
        <v>0</v>
      </c>
      <c r="Y33" s="91">
        <f>SUMIF(GK!$D$2:$D$9999,MONTH(Dati!M33)+(Pieteikums!$E$14-2021)*12,GK!$B$2:$B$9999)</f>
        <v>168</v>
      </c>
      <c r="Z33" s="92">
        <f>MAX(Pieteikums!$E$20,Dati!F33,Dati!H33,Dati!M33)</f>
        <v>46023</v>
      </c>
      <c r="AA33" s="92">
        <f>IFERROR(MIN(G33,I33,EDATE(M33,1)-1),0)</f>
        <v>46053</v>
      </c>
      <c r="AB33" s="91">
        <f>SUMIFS(GK!$B$2:$B$9999,GK!$A$2:$A$9999,"&gt;="&amp;Z33,GK!$A$2:$A$9999,"&lt;="&amp;AA33)</f>
        <v>168</v>
      </c>
      <c r="AC33" s="90">
        <f>L33*MIN(N33,AB33)</f>
        <v>0</v>
      </c>
      <c r="AD33" s="93">
        <f t="shared" si="5"/>
        <v>0</v>
      </c>
    </row>
    <row r="34" spans="1:30" s="48" customFormat="1" ht="16.5">
      <c r="A34" s="76"/>
      <c r="B34" s="49"/>
      <c r="C34" s="49"/>
      <c r="D34" s="50"/>
      <c r="E34" s="49"/>
      <c r="F34" s="49"/>
      <c r="G34" s="49"/>
      <c r="H34" s="49"/>
      <c r="I34" s="49"/>
      <c r="J34" s="49"/>
      <c r="K34" s="49"/>
      <c r="L34" s="49"/>
      <c r="M34" s="65">
        <f>IFERROR(VLOOKUP(Pieteikums!$G$14,darba!$A$1:$D$4,3),"")</f>
        <v>46054</v>
      </c>
      <c r="N34" s="142"/>
      <c r="O34" s="128"/>
      <c r="P34" s="159"/>
      <c r="Q34" s="159"/>
      <c r="R34" s="143"/>
      <c r="S34" s="128">
        <f t="shared" si="0"/>
        <v>0</v>
      </c>
      <c r="T34" s="66">
        <f t="shared" si="1"/>
        <v>0</v>
      </c>
      <c r="U34" s="66">
        <f t="shared" si="2"/>
        <v>0</v>
      </c>
      <c r="V34" s="66">
        <f t="shared" si="3"/>
        <v>0</v>
      </c>
      <c r="W34" s="66">
        <f t="shared" si="6"/>
        <v>0</v>
      </c>
      <c r="X34" s="66">
        <f>IF(P34="x",MIN(O34,L33*Y34),0)</f>
        <v>0</v>
      </c>
      <c r="Y34" s="67">
        <f>SUMIF(GK!$D$2:$D$9999,MONTH(Dati!M34)+(Pieteikums!$E$14-2021)*12,GK!$B$2:$B$9999)</f>
        <v>160</v>
      </c>
      <c r="Z34" s="68">
        <f>MAX(Pieteikums!$E$20,Dati!F33,Dati!H33,Dati!M34)</f>
        <v>46054</v>
      </c>
      <c r="AA34" s="68">
        <f>IFERROR(MIN(G33,I33,EDATE(M34,1)-1),0)</f>
        <v>46081</v>
      </c>
      <c r="AB34" s="67">
        <f>SUMIFS(GK!$B$2:$B$9999,GK!$A$2:$A$9999,"&gt;="&amp;Z34,GK!$A$2:$A$9999,"&lt;="&amp;AA34)</f>
        <v>160</v>
      </c>
      <c r="AC34" s="66">
        <f>L33*MIN(N34,AB34)</f>
        <v>0</v>
      </c>
      <c r="AD34" s="69">
        <f t="shared" si="5"/>
        <v>0</v>
      </c>
    </row>
    <row r="35" spans="1:30" s="48" customFormat="1" ht="16.5">
      <c r="A35" s="77"/>
      <c r="B35" s="51"/>
      <c r="C35" s="51"/>
      <c r="D35" s="52"/>
      <c r="E35" s="51"/>
      <c r="F35" s="51"/>
      <c r="G35" s="51"/>
      <c r="H35" s="51"/>
      <c r="I35" s="51"/>
      <c r="J35" s="51"/>
      <c r="K35" s="51"/>
      <c r="L35" s="51"/>
      <c r="M35" s="70">
        <f>IFERROR(VLOOKUP(Pieteikums!$G$14,darba!$A$1:$D$4,4),"")</f>
        <v>46082</v>
      </c>
      <c r="N35" s="144"/>
      <c r="O35" s="129"/>
      <c r="P35" s="155"/>
      <c r="Q35" s="155"/>
      <c r="R35" s="145"/>
      <c r="S35" s="129">
        <f t="shared" si="0"/>
        <v>0</v>
      </c>
      <c r="T35" s="71">
        <f t="shared" si="1"/>
        <v>0</v>
      </c>
      <c r="U35" s="71">
        <f t="shared" si="2"/>
        <v>0</v>
      </c>
      <c r="V35" s="71">
        <f t="shared" si="3"/>
        <v>0</v>
      </c>
      <c r="W35" s="71">
        <f t="shared" si="6"/>
        <v>0</v>
      </c>
      <c r="X35" s="71">
        <f>IF(P35="x",MIN(O35,L33*Y35),0)</f>
        <v>0</v>
      </c>
      <c r="Y35" s="72">
        <f>SUMIF(GK!$D$2:$D$9999,MONTH(Dati!M35)+(Pieteikums!$E$14-2021)*12,GK!$B$2:$B$9999)</f>
        <v>176</v>
      </c>
      <c r="Z35" s="73">
        <f>MAX(Pieteikums!$E$20,Dati!F33,Dati!H33,Dati!M35)</f>
        <v>46082</v>
      </c>
      <c r="AA35" s="73">
        <f>IFERROR(MIN(G33,I33,EDATE(M35,1)-1),0)</f>
        <v>46112</v>
      </c>
      <c r="AB35" s="72">
        <f>SUMIFS(GK!$B$2:$B$9999,GK!$A$2:$A$9999,"&gt;="&amp;Z35,GK!$A$2:$A$9999,"&lt;="&amp;AA35)</f>
        <v>176</v>
      </c>
      <c r="AC35" s="71">
        <f>L33*MIN(N35,AB35)</f>
        <v>0</v>
      </c>
      <c r="AD35" s="74">
        <f t="shared" si="5"/>
        <v>0</v>
      </c>
    </row>
    <row r="36" spans="1:30" s="48" customFormat="1" ht="15">
      <c r="A36" s="76">
        <v>10</v>
      </c>
      <c r="B36" s="53"/>
      <c r="C36" s="53"/>
      <c r="D36" s="54"/>
      <c r="E36" s="55"/>
      <c r="F36" s="56"/>
      <c r="G36" s="56"/>
      <c r="H36" s="56"/>
      <c r="I36" s="56"/>
      <c r="J36" s="53"/>
      <c r="K36" s="53"/>
      <c r="L36" s="57"/>
      <c r="M36" s="89">
        <f>IFERROR(VLOOKUP(Pieteikums!$G$14,darba!$A$1:$D$4,2),"")</f>
        <v>46023</v>
      </c>
      <c r="N36" s="146"/>
      <c r="O36" s="130"/>
      <c r="P36" s="156"/>
      <c r="Q36" s="156"/>
      <c r="R36" s="147"/>
      <c r="S36" s="130">
        <f t="shared" si="0"/>
        <v>0</v>
      </c>
      <c r="T36" s="90">
        <f t="shared" si="1"/>
        <v>0</v>
      </c>
      <c r="U36" s="90">
        <f t="shared" si="2"/>
        <v>0</v>
      </c>
      <c r="V36" s="90">
        <f t="shared" si="3"/>
        <v>0</v>
      </c>
      <c r="W36" s="90">
        <f t="shared" si="6"/>
        <v>0</v>
      </c>
      <c r="X36" s="90">
        <f>IF(P36="x",MIN(O36,L36*Y36),0)</f>
        <v>0</v>
      </c>
      <c r="Y36" s="91">
        <f>SUMIF(GK!$D$2:$D$9999,MONTH(Dati!M36)+(Pieteikums!$E$14-2021)*12,GK!$B$2:$B$9999)</f>
        <v>168</v>
      </c>
      <c r="Z36" s="92">
        <f>MAX(Pieteikums!$E$20,Dati!F36,Dati!H36,Dati!M36)</f>
        <v>46023</v>
      </c>
      <c r="AA36" s="92">
        <f>IFERROR(MIN(G36,I36,EDATE(M36,1)-1),0)</f>
        <v>46053</v>
      </c>
      <c r="AB36" s="91">
        <f>SUMIFS(GK!$B$2:$B$9999,GK!$A$2:$A$9999,"&gt;="&amp;Z36,GK!$A$2:$A$9999,"&lt;="&amp;AA36)</f>
        <v>168</v>
      </c>
      <c r="AC36" s="90">
        <f>L36*MIN(N36,AB36)</f>
        <v>0</v>
      </c>
      <c r="AD36" s="93">
        <f t="shared" si="5"/>
        <v>0</v>
      </c>
    </row>
    <row r="37" spans="1:30" s="48" customFormat="1" ht="16.5">
      <c r="A37" s="76"/>
      <c r="B37" s="49"/>
      <c r="C37" s="49"/>
      <c r="D37" s="50"/>
      <c r="E37" s="49"/>
      <c r="F37" s="49"/>
      <c r="G37" s="49"/>
      <c r="H37" s="49"/>
      <c r="I37" s="49"/>
      <c r="J37" s="49"/>
      <c r="K37" s="49"/>
      <c r="L37" s="49"/>
      <c r="M37" s="65">
        <f>IFERROR(VLOOKUP(Pieteikums!$G$14,darba!$A$1:$D$4,3),"")</f>
        <v>46054</v>
      </c>
      <c r="N37" s="142"/>
      <c r="O37" s="128"/>
      <c r="P37" s="159"/>
      <c r="Q37" s="159"/>
      <c r="R37" s="143"/>
      <c r="S37" s="128">
        <f t="shared" si="0"/>
        <v>0</v>
      </c>
      <c r="T37" s="66">
        <f t="shared" si="1"/>
        <v>0</v>
      </c>
      <c r="U37" s="66">
        <f t="shared" si="2"/>
        <v>0</v>
      </c>
      <c r="V37" s="66">
        <f t="shared" si="3"/>
        <v>0</v>
      </c>
      <c r="W37" s="66">
        <f t="shared" si="6"/>
        <v>0</v>
      </c>
      <c r="X37" s="66">
        <f>IF(P37="x",MIN(O37,L36*Y37),0)</f>
        <v>0</v>
      </c>
      <c r="Y37" s="67">
        <f>SUMIF(GK!$D$2:$D$9999,MONTH(Dati!M37)+(Pieteikums!$E$14-2021)*12,GK!$B$2:$B$9999)</f>
        <v>160</v>
      </c>
      <c r="Z37" s="68">
        <f>MAX(Pieteikums!$E$20,Dati!F36,Dati!H36,Dati!M37)</f>
        <v>46054</v>
      </c>
      <c r="AA37" s="68">
        <f>IFERROR(MIN(G36,I36,EDATE(M37,1)-1),0)</f>
        <v>46081</v>
      </c>
      <c r="AB37" s="67">
        <f>SUMIFS(GK!$B$2:$B$9999,GK!$A$2:$A$9999,"&gt;="&amp;Z37,GK!$A$2:$A$9999,"&lt;="&amp;AA37)</f>
        <v>160</v>
      </c>
      <c r="AC37" s="66">
        <f>L36*MIN(N37,AB37)</f>
        <v>0</v>
      </c>
      <c r="AD37" s="69">
        <f t="shared" si="5"/>
        <v>0</v>
      </c>
    </row>
    <row r="38" spans="1:30" s="48" customFormat="1" ht="17.25" thickBot="1">
      <c r="A38" s="78"/>
      <c r="B38" s="58"/>
      <c r="C38" s="58"/>
      <c r="D38" s="59"/>
      <c r="E38" s="58"/>
      <c r="F38" s="58"/>
      <c r="G38" s="58"/>
      <c r="H38" s="58"/>
      <c r="I38" s="58"/>
      <c r="J38" s="58"/>
      <c r="K38" s="58"/>
      <c r="L38" s="58"/>
      <c r="M38" s="94">
        <f>IFERROR(VLOOKUP(Pieteikums!$G$14,darba!$A$1:$D$4,4),"")</f>
        <v>46082</v>
      </c>
      <c r="N38" s="148"/>
      <c r="O38" s="131"/>
      <c r="P38" s="157"/>
      <c r="Q38" s="157"/>
      <c r="R38" s="149"/>
      <c r="S38" s="131">
        <f t="shared" si="0"/>
        <v>0</v>
      </c>
      <c r="T38" s="95">
        <f t="shared" si="1"/>
        <v>0</v>
      </c>
      <c r="U38" s="95">
        <f t="shared" si="2"/>
        <v>0</v>
      </c>
      <c r="V38" s="95">
        <f t="shared" si="3"/>
        <v>0</v>
      </c>
      <c r="W38" s="95">
        <f t="shared" si="6"/>
        <v>0</v>
      </c>
      <c r="X38" s="95">
        <f>IF(P38="x",MIN(O38,L36*Y38),0)</f>
        <v>0</v>
      </c>
      <c r="Y38" s="96">
        <f>SUMIF(GK!$D$2:$D$9999,MONTH(Dati!M38)+(Pieteikums!$E$14-2021)*12,GK!$B$2:$B$9999)</f>
        <v>176</v>
      </c>
      <c r="Z38" s="97">
        <f>MAX(Pieteikums!$E$20,Dati!F36,Dati!H36,Dati!M38)</f>
        <v>46082</v>
      </c>
      <c r="AA38" s="126">
        <f>IFERROR(MIN(G36,I36,EDATE(M38,1)-1),0)</f>
        <v>46112</v>
      </c>
      <c r="AB38" s="96">
        <f>SUMIFS(GK!$B$2:$B$9999,GK!$A$2:$A$9999,"&gt;="&amp;Z38,GK!$A$2:$A$9999,"&lt;="&amp;AA38)</f>
        <v>176</v>
      </c>
      <c r="AC38" s="95">
        <f>L36*MIN(N38,AB38)</f>
        <v>0</v>
      </c>
      <c r="AD38" s="98">
        <f t="shared" si="5"/>
        <v>0</v>
      </c>
    </row>
    <row r="39" spans="1:30">
      <c r="E39" s="1" t="s">
        <v>117</v>
      </c>
    </row>
    <row r="40" spans="1:30">
      <c r="E40" s="1" t="s">
        <v>118</v>
      </c>
    </row>
    <row r="41" spans="1:30">
      <c r="E41" s="161" t="s">
        <v>119</v>
      </c>
    </row>
    <row r="42" spans="1:30">
      <c r="E42" s="161" t="s">
        <v>120</v>
      </c>
    </row>
    <row r="43" spans="1:30">
      <c r="E43" s="161" t="s">
        <v>121</v>
      </c>
    </row>
    <row r="44" spans="1:30" ht="17.25" customHeight="1"/>
    <row r="45" spans="1:30" ht="18.75">
      <c r="B45" s="85" t="s">
        <v>74</v>
      </c>
      <c r="C45" s="3"/>
    </row>
    <row r="46" spans="1:30" ht="17.25" customHeight="1">
      <c r="B46" s="81" t="s">
        <v>76</v>
      </c>
      <c r="C46" s="82"/>
      <c r="D46" s="289" t="str">
        <f>IF(Pieteikums!$E$16="","",Pieteikums!$E$16)</f>
        <v/>
      </c>
      <c r="E46" s="290"/>
      <c r="F46" s="290"/>
      <c r="G46" s="291"/>
      <c r="I46" s="82"/>
      <c r="J46" s="86" t="s">
        <v>77</v>
      </c>
      <c r="K46" s="88" t="str">
        <f>IF(Pieteikums!$E$18="","",Pieteikums!$E$18)</f>
        <v/>
      </c>
    </row>
    <row r="47" spans="1:30" ht="17.25" customHeight="1">
      <c r="B47" s="81" t="s">
        <v>79</v>
      </c>
      <c r="C47" s="82"/>
      <c r="D47" s="87">
        <f>Pieteikums!$E$14</f>
        <v>2026</v>
      </c>
      <c r="E47" s="292">
        <f>Pieteikums!$G$14</f>
        <v>1</v>
      </c>
      <c r="F47" s="292"/>
      <c r="G47" s="84"/>
      <c r="H47" s="84"/>
      <c r="I47" s="84"/>
      <c r="J47" s="84"/>
    </row>
    <row r="49" spans="1:30" ht="13.5" thickBot="1">
      <c r="T49" s="177"/>
      <c r="U49" s="177"/>
      <c r="V49" s="177"/>
      <c r="W49" s="177"/>
      <c r="X49" s="177"/>
    </row>
    <row r="50" spans="1:30" ht="43.5" customHeight="1">
      <c r="A50" s="285" t="s">
        <v>83</v>
      </c>
      <c r="B50" s="287" t="s">
        <v>84</v>
      </c>
      <c r="C50" s="287" t="s">
        <v>85</v>
      </c>
      <c r="D50" s="280" t="s">
        <v>86</v>
      </c>
      <c r="E50" s="280" t="s">
        <v>87</v>
      </c>
      <c r="F50" s="280" t="s">
        <v>88</v>
      </c>
      <c r="G50" s="280" t="s">
        <v>89</v>
      </c>
      <c r="H50" s="280" t="s">
        <v>90</v>
      </c>
      <c r="I50" s="280" t="s">
        <v>91</v>
      </c>
      <c r="J50" s="282" t="s">
        <v>92</v>
      </c>
      <c r="K50" s="283"/>
      <c r="L50" s="284"/>
      <c r="M50" s="272" t="s">
        <v>93</v>
      </c>
      <c r="N50" s="274" t="s">
        <v>94</v>
      </c>
      <c r="O50" s="275"/>
      <c r="P50" s="275"/>
      <c r="Q50" s="275"/>
      <c r="R50" s="275"/>
      <c r="S50" s="276"/>
      <c r="T50" s="277" t="s">
        <v>95</v>
      </c>
      <c r="U50" s="277" t="s">
        <v>96</v>
      </c>
      <c r="V50" s="277"/>
      <c r="W50" s="277"/>
      <c r="X50" s="277"/>
      <c r="Y50" s="274" t="s">
        <v>122</v>
      </c>
      <c r="Z50" s="275"/>
      <c r="AA50" s="275"/>
      <c r="AB50" s="275"/>
      <c r="AC50" s="275"/>
      <c r="AD50" s="279"/>
    </row>
    <row r="51" spans="1:30" ht="90" customHeight="1" thickBot="1">
      <c r="A51" s="286"/>
      <c r="B51" s="288"/>
      <c r="C51" s="288"/>
      <c r="D51" s="281"/>
      <c r="E51" s="281"/>
      <c r="F51" s="281"/>
      <c r="G51" s="281"/>
      <c r="H51" s="281"/>
      <c r="I51" s="281"/>
      <c r="J51" s="31" t="s">
        <v>98</v>
      </c>
      <c r="K51" s="31" t="s">
        <v>99</v>
      </c>
      <c r="L51" s="31" t="s">
        <v>100</v>
      </c>
      <c r="M51" s="273"/>
      <c r="N51" s="32" t="s">
        <v>123</v>
      </c>
      <c r="O51" s="32" t="s">
        <v>102</v>
      </c>
      <c r="P51" s="32" t="s">
        <v>103</v>
      </c>
      <c r="Q51" s="32" t="s">
        <v>104</v>
      </c>
      <c r="R51" s="32" t="s">
        <v>105</v>
      </c>
      <c r="S51" s="32" t="s">
        <v>106</v>
      </c>
      <c r="T51" s="278"/>
      <c r="U51" s="188" t="s">
        <v>107</v>
      </c>
      <c r="V51" s="32" t="s">
        <v>108</v>
      </c>
      <c r="W51" s="32" t="s">
        <v>109</v>
      </c>
      <c r="X51" s="32" t="s">
        <v>110</v>
      </c>
      <c r="Y51" s="32" t="s">
        <v>111</v>
      </c>
      <c r="Z51" s="32" t="s">
        <v>112</v>
      </c>
      <c r="AA51" s="32" t="s">
        <v>113</v>
      </c>
      <c r="AB51" s="32" t="s">
        <v>114</v>
      </c>
      <c r="AC51" s="32" t="s">
        <v>124</v>
      </c>
      <c r="AD51" s="42" t="s">
        <v>116</v>
      </c>
    </row>
    <row r="52" spans="1:30" ht="13.5" thickBot="1">
      <c r="A52" s="39">
        <v>1</v>
      </c>
      <c r="B52" s="40">
        <v>2</v>
      </c>
      <c r="C52" s="40">
        <v>3</v>
      </c>
      <c r="D52" s="40">
        <v>4</v>
      </c>
      <c r="E52" s="40">
        <v>5</v>
      </c>
      <c r="F52" s="40">
        <v>6</v>
      </c>
      <c r="G52" s="40">
        <v>7</v>
      </c>
      <c r="H52" s="40">
        <v>8</v>
      </c>
      <c r="I52" s="40">
        <v>9</v>
      </c>
      <c r="J52" s="40">
        <v>10</v>
      </c>
      <c r="K52" s="40">
        <v>11</v>
      </c>
      <c r="L52" s="40">
        <v>12</v>
      </c>
      <c r="M52" s="40">
        <v>13</v>
      </c>
      <c r="N52" s="40">
        <v>14</v>
      </c>
      <c r="O52" s="40">
        <v>15</v>
      </c>
      <c r="P52" s="40">
        <v>16</v>
      </c>
      <c r="Q52" s="40">
        <v>17</v>
      </c>
      <c r="R52" s="40">
        <v>18</v>
      </c>
      <c r="S52" s="40">
        <v>19</v>
      </c>
      <c r="T52" s="176">
        <v>20</v>
      </c>
      <c r="U52" s="176">
        <v>21</v>
      </c>
      <c r="V52" s="176">
        <v>22</v>
      </c>
      <c r="W52" s="176">
        <v>23</v>
      </c>
      <c r="X52" s="176">
        <v>24</v>
      </c>
      <c r="Y52" s="40">
        <v>25</v>
      </c>
      <c r="Z52" s="40">
        <v>26</v>
      </c>
      <c r="AA52" s="40">
        <v>27</v>
      </c>
      <c r="AB52" s="40">
        <v>28</v>
      </c>
      <c r="AC52" s="40">
        <v>29</v>
      </c>
      <c r="AD52" s="40">
        <v>30</v>
      </c>
    </row>
    <row r="53" spans="1:30" ht="15">
      <c r="A53" s="75">
        <v>11</v>
      </c>
      <c r="B53" s="43"/>
      <c r="C53" s="43"/>
      <c r="D53" s="44"/>
      <c r="E53" s="45"/>
      <c r="F53" s="46"/>
      <c r="G53" s="46"/>
      <c r="H53" s="46"/>
      <c r="I53" s="46"/>
      <c r="J53" s="43"/>
      <c r="K53" s="43"/>
      <c r="L53" s="47"/>
      <c r="M53" s="60">
        <f>IFERROR(VLOOKUP(Pieteikums!$G$14,darba!$A$1:$D$4,2),"")</f>
        <v>46023</v>
      </c>
      <c r="N53" s="140"/>
      <c r="O53" s="127"/>
      <c r="P53" s="153"/>
      <c r="Q53" s="153"/>
      <c r="R53" s="141"/>
      <c r="S53" s="127">
        <f t="shared" ref="S53:S82" si="7">ROUND((O53+Q53)*R53,2)</f>
        <v>0</v>
      </c>
      <c r="T53" s="61">
        <f t="shared" ref="T53:T82" si="8">SUM(U53:X53)</f>
        <v>0</v>
      </c>
      <c r="U53" s="61">
        <f t="shared" ref="U53:U82" si="9">MIN(ROUND(O53*R53,2),AD53)</f>
        <v>0</v>
      </c>
      <c r="V53" s="61">
        <f t="shared" ref="V53:V82" si="10">ROUND(Q53*R53,2)</f>
        <v>0</v>
      </c>
      <c r="W53" s="61">
        <f t="shared" ref="W53:W82" si="11">Q53</f>
        <v>0</v>
      </c>
      <c r="X53" s="61">
        <f t="shared" ref="X53" si="12">IF(P53="x",MIN(O53,L53*Y53),0)</f>
        <v>0</v>
      </c>
      <c r="Y53" s="62">
        <f>SUMIF(GK!$D$2:$D$9999,MONTH(Dati!M53)+(Pieteikums!$E$14-2021)*12,GK!$B$2:$B$9999)</f>
        <v>168</v>
      </c>
      <c r="Z53" s="63">
        <f>MAX(Pieteikums!$E$20,Dati!F53,Dati!H53,Dati!M53)</f>
        <v>46023</v>
      </c>
      <c r="AA53" s="92">
        <f>IFERROR(MIN(G53,I53,EDATE(M53,1)-1),0)</f>
        <v>46053</v>
      </c>
      <c r="AB53" s="62">
        <f>SUMIFS(GK!$B$2:$B$9999,GK!$A$2:$A$9999,"&gt;="&amp;Z53,GK!$A$2:$A$9999,"&lt;="&amp;AA53)</f>
        <v>168</v>
      </c>
      <c r="AC53" s="61">
        <f>L53*MIN(N53,AB53)</f>
        <v>0</v>
      </c>
      <c r="AD53" s="64">
        <f t="shared" ref="AD53:AD82" si="13">ROUND(AC53*R53,2)</f>
        <v>0</v>
      </c>
    </row>
    <row r="54" spans="1:30" ht="16.5">
      <c r="A54" s="76"/>
      <c r="B54" s="49"/>
      <c r="C54" s="49"/>
      <c r="D54" s="50"/>
      <c r="E54" s="49"/>
      <c r="F54" s="49"/>
      <c r="G54" s="49"/>
      <c r="H54" s="49"/>
      <c r="I54" s="49"/>
      <c r="J54" s="49"/>
      <c r="K54" s="49"/>
      <c r="L54" s="49"/>
      <c r="M54" s="65">
        <f>IFERROR(VLOOKUP(Pieteikums!$G$14,darba!$A$1:$D$4,3),"")</f>
        <v>46054</v>
      </c>
      <c r="N54" s="142"/>
      <c r="O54" s="128"/>
      <c r="P54" s="154"/>
      <c r="Q54" s="154"/>
      <c r="R54" s="143"/>
      <c r="S54" s="128">
        <f t="shared" si="7"/>
        <v>0</v>
      </c>
      <c r="T54" s="66">
        <f t="shared" si="8"/>
        <v>0</v>
      </c>
      <c r="U54" s="66">
        <f t="shared" si="9"/>
        <v>0</v>
      </c>
      <c r="V54" s="66">
        <f t="shared" si="10"/>
        <v>0</v>
      </c>
      <c r="W54" s="66">
        <f t="shared" si="11"/>
        <v>0</v>
      </c>
      <c r="X54" s="66">
        <f t="shared" ref="X54" si="14">IF(P54="x",MIN(O54,L53*Y54),0)</f>
        <v>0</v>
      </c>
      <c r="Y54" s="67">
        <f>SUMIF(GK!$D$2:$D$9999,MONTH(Dati!M54)+(Pieteikums!$E$14-2021)*12,GK!$B$2:$B$9999)</f>
        <v>160</v>
      </c>
      <c r="Z54" s="68">
        <f>MAX(Pieteikums!$E$20,Dati!F53,Dati!H53,Dati!M54)</f>
        <v>46054</v>
      </c>
      <c r="AA54" s="68">
        <f>IFERROR(MIN(G53,I53,EDATE(M54,1)-1),0)</f>
        <v>46081</v>
      </c>
      <c r="AB54" s="67">
        <f>SUMIFS(GK!$B$2:$B$9999,GK!$A$2:$A$9999,"&gt;="&amp;Z54,GK!$A$2:$A$9999,"&lt;="&amp;AA54)</f>
        <v>160</v>
      </c>
      <c r="AC54" s="66">
        <f>L53*MIN(N54,AB54)</f>
        <v>0</v>
      </c>
      <c r="AD54" s="69">
        <f t="shared" si="13"/>
        <v>0</v>
      </c>
    </row>
    <row r="55" spans="1:30" ht="16.5">
      <c r="A55" s="77"/>
      <c r="B55" s="51"/>
      <c r="C55" s="51"/>
      <c r="D55" s="52"/>
      <c r="E55" s="51"/>
      <c r="F55" s="51"/>
      <c r="G55" s="51"/>
      <c r="H55" s="51"/>
      <c r="I55" s="51"/>
      <c r="J55" s="51"/>
      <c r="K55" s="51"/>
      <c r="L55" s="51"/>
      <c r="M55" s="70">
        <f>IFERROR(VLOOKUP(Pieteikums!$G$14,darba!$A$1:$D$4,4),"")</f>
        <v>46082</v>
      </c>
      <c r="N55" s="144"/>
      <c r="O55" s="129"/>
      <c r="P55" s="155"/>
      <c r="Q55" s="155"/>
      <c r="R55" s="145"/>
      <c r="S55" s="129">
        <f t="shared" si="7"/>
        <v>0</v>
      </c>
      <c r="T55" s="71">
        <f t="shared" si="8"/>
        <v>0</v>
      </c>
      <c r="U55" s="71">
        <f t="shared" si="9"/>
        <v>0</v>
      </c>
      <c r="V55" s="71">
        <f t="shared" si="10"/>
        <v>0</v>
      </c>
      <c r="W55" s="71">
        <f t="shared" si="11"/>
        <v>0</v>
      </c>
      <c r="X55" s="71">
        <f t="shared" ref="X55" si="15">IF(P55="x",MIN(O55,L53*Y55),0)</f>
        <v>0</v>
      </c>
      <c r="Y55" s="72">
        <f>SUMIF(GK!$D$2:$D$9999,MONTH(Dati!M55)+(Pieteikums!$E$14-2021)*12,GK!$B$2:$B$9999)</f>
        <v>176</v>
      </c>
      <c r="Z55" s="73">
        <f>MAX(Pieteikums!$E$20,Dati!F53,Dati!H53,Dati!M55)</f>
        <v>46082</v>
      </c>
      <c r="AA55" s="73">
        <f>IFERROR(MIN(G53,I53,EDATE(M55,1)-1),0)</f>
        <v>46112</v>
      </c>
      <c r="AB55" s="72">
        <f>SUMIFS(GK!$B$2:$B$9999,GK!$A$2:$A$9999,"&gt;="&amp;Z55,GK!$A$2:$A$9999,"&lt;="&amp;AA55)</f>
        <v>176</v>
      </c>
      <c r="AC55" s="71">
        <f>L53*MIN(N55,AB55)</f>
        <v>0</v>
      </c>
      <c r="AD55" s="74">
        <f t="shared" si="13"/>
        <v>0</v>
      </c>
    </row>
    <row r="56" spans="1:30" ht="15">
      <c r="A56" s="76">
        <v>12</v>
      </c>
      <c r="B56" s="53"/>
      <c r="C56" s="53"/>
      <c r="D56" s="54"/>
      <c r="E56" s="55"/>
      <c r="F56" s="56"/>
      <c r="G56" s="56"/>
      <c r="H56" s="56"/>
      <c r="I56" s="56"/>
      <c r="J56" s="53"/>
      <c r="K56" s="53"/>
      <c r="L56" s="57"/>
      <c r="M56" s="89">
        <f>IFERROR(VLOOKUP(Pieteikums!$G$14,darba!$A$1:$D$4,2),"")</f>
        <v>46023</v>
      </c>
      <c r="N56" s="146"/>
      <c r="O56" s="130"/>
      <c r="P56" s="156"/>
      <c r="Q56" s="156"/>
      <c r="R56" s="147"/>
      <c r="S56" s="130">
        <f t="shared" si="7"/>
        <v>0</v>
      </c>
      <c r="T56" s="90">
        <f t="shared" si="8"/>
        <v>0</v>
      </c>
      <c r="U56" s="90">
        <f t="shared" si="9"/>
        <v>0</v>
      </c>
      <c r="V56" s="90">
        <f t="shared" si="10"/>
        <v>0</v>
      </c>
      <c r="W56" s="90">
        <f t="shared" si="11"/>
        <v>0</v>
      </c>
      <c r="X56" s="90">
        <f t="shared" ref="X56" si="16">IF(P56="x",MIN(O56,L56*Y56),0)</f>
        <v>0</v>
      </c>
      <c r="Y56" s="91">
        <f>SUMIF(GK!$D$2:$D$9999,MONTH(Dati!M56)+(Pieteikums!$E$14-2021)*12,GK!$B$2:$B$9999)</f>
        <v>168</v>
      </c>
      <c r="Z56" s="92">
        <f>MAX(Pieteikums!$E$20,Dati!F56,Dati!H56,Dati!M56)</f>
        <v>46023</v>
      </c>
      <c r="AA56" s="92">
        <f>IFERROR(MIN(G56,I56,EDATE(M56,1)-1),0)</f>
        <v>46053</v>
      </c>
      <c r="AB56" s="91">
        <f>SUMIFS(GK!$B$2:$B$9999,GK!$A$2:$A$9999,"&gt;="&amp;Z56,GK!$A$2:$A$9999,"&lt;="&amp;AA56)</f>
        <v>168</v>
      </c>
      <c r="AC56" s="90">
        <f>L56*MIN(N56,AB56)</f>
        <v>0</v>
      </c>
      <c r="AD56" s="93">
        <f t="shared" si="13"/>
        <v>0</v>
      </c>
    </row>
    <row r="57" spans="1:30" ht="16.5">
      <c r="A57" s="76"/>
      <c r="B57" s="49"/>
      <c r="C57" s="49"/>
      <c r="D57" s="50"/>
      <c r="E57" s="49"/>
      <c r="F57" s="49"/>
      <c r="G57" s="49"/>
      <c r="H57" s="49"/>
      <c r="I57" s="49"/>
      <c r="J57" s="49"/>
      <c r="K57" s="49"/>
      <c r="L57" s="49"/>
      <c r="M57" s="65">
        <f>IFERROR(VLOOKUP(Pieteikums!$G$14,darba!$A$1:$D$4,3),"")</f>
        <v>46054</v>
      </c>
      <c r="N57" s="142"/>
      <c r="O57" s="128"/>
      <c r="P57" s="154"/>
      <c r="Q57" s="154"/>
      <c r="R57" s="143"/>
      <c r="S57" s="128">
        <f t="shared" si="7"/>
        <v>0</v>
      </c>
      <c r="T57" s="66">
        <f t="shared" si="8"/>
        <v>0</v>
      </c>
      <c r="U57" s="66">
        <f t="shared" si="9"/>
        <v>0</v>
      </c>
      <c r="V57" s="66">
        <f t="shared" si="10"/>
        <v>0</v>
      </c>
      <c r="W57" s="66">
        <f t="shared" si="11"/>
        <v>0</v>
      </c>
      <c r="X57" s="66">
        <f t="shared" ref="X57" si="17">IF(P57="x",MIN(O57,L56*Y57),0)</f>
        <v>0</v>
      </c>
      <c r="Y57" s="67">
        <f>SUMIF(GK!$D$2:$D$9999,MONTH(Dati!M57)+(Pieteikums!$E$14-2021)*12,GK!$B$2:$B$9999)</f>
        <v>160</v>
      </c>
      <c r="Z57" s="68">
        <f>MAX(Pieteikums!$E$20,Dati!F56,Dati!H56,Dati!M57)</f>
        <v>46054</v>
      </c>
      <c r="AA57" s="68">
        <f>IFERROR(MIN(G56,I56,EDATE(M57,1)-1),0)</f>
        <v>46081</v>
      </c>
      <c r="AB57" s="67">
        <f>SUMIFS(GK!$B$2:$B$9999,GK!$A$2:$A$9999,"&gt;="&amp;Z57,GK!$A$2:$A$9999,"&lt;="&amp;AA57)</f>
        <v>160</v>
      </c>
      <c r="AC57" s="66">
        <f>L56*MIN(N57,AB57)</f>
        <v>0</v>
      </c>
      <c r="AD57" s="69">
        <f t="shared" si="13"/>
        <v>0</v>
      </c>
    </row>
    <row r="58" spans="1:30" ht="16.5">
      <c r="A58" s="77"/>
      <c r="B58" s="51"/>
      <c r="C58" s="51"/>
      <c r="D58" s="52"/>
      <c r="E58" s="51"/>
      <c r="F58" s="51"/>
      <c r="G58" s="51"/>
      <c r="H58" s="51"/>
      <c r="I58" s="51"/>
      <c r="J58" s="51"/>
      <c r="K58" s="51"/>
      <c r="L58" s="51"/>
      <c r="M58" s="70">
        <f>IFERROR(VLOOKUP(Pieteikums!$G$14,darba!$A$1:$D$4,4),"")</f>
        <v>46082</v>
      </c>
      <c r="N58" s="144"/>
      <c r="O58" s="129"/>
      <c r="P58" s="155"/>
      <c r="Q58" s="155"/>
      <c r="R58" s="145"/>
      <c r="S58" s="129">
        <f t="shared" si="7"/>
        <v>0</v>
      </c>
      <c r="T58" s="71">
        <f t="shared" si="8"/>
        <v>0</v>
      </c>
      <c r="U58" s="71">
        <f t="shared" si="9"/>
        <v>0</v>
      </c>
      <c r="V58" s="71">
        <f t="shared" si="10"/>
        <v>0</v>
      </c>
      <c r="W58" s="71">
        <f t="shared" si="11"/>
        <v>0</v>
      </c>
      <c r="X58" s="71">
        <f t="shared" ref="X58" si="18">IF(P58="x",MIN(O58,L56*Y58),0)</f>
        <v>0</v>
      </c>
      <c r="Y58" s="72">
        <f>SUMIF(GK!$D$2:$D$9999,MONTH(Dati!M58)+(Pieteikums!$E$14-2021)*12,GK!$B$2:$B$9999)</f>
        <v>176</v>
      </c>
      <c r="Z58" s="73">
        <f>MAX(Pieteikums!$E$20,Dati!F56,Dati!H56,Dati!M58)</f>
        <v>46082</v>
      </c>
      <c r="AA58" s="73">
        <f>IFERROR(MIN(G56,I56,EDATE(M58,1)-1),0)</f>
        <v>46112</v>
      </c>
      <c r="AB58" s="72">
        <f>SUMIFS(GK!$B$2:$B$9999,GK!$A$2:$A$9999,"&gt;="&amp;Z58,GK!$A$2:$A$9999,"&lt;="&amp;AA58)</f>
        <v>176</v>
      </c>
      <c r="AC58" s="71">
        <f>L56*MIN(N58,AB58)</f>
        <v>0</v>
      </c>
      <c r="AD58" s="74">
        <f t="shared" si="13"/>
        <v>0</v>
      </c>
    </row>
    <row r="59" spans="1:30" ht="15">
      <c r="A59" s="76">
        <v>13</v>
      </c>
      <c r="B59" s="53"/>
      <c r="C59" s="53"/>
      <c r="D59" s="54"/>
      <c r="E59" s="55"/>
      <c r="F59" s="56"/>
      <c r="G59" s="56"/>
      <c r="H59" s="56"/>
      <c r="I59" s="56"/>
      <c r="J59" s="53"/>
      <c r="K59" s="53"/>
      <c r="L59" s="57"/>
      <c r="M59" s="89">
        <f>IFERROR(VLOOKUP(Pieteikums!$G$14,darba!$A$1:$D$4,2),"")</f>
        <v>46023</v>
      </c>
      <c r="N59" s="146"/>
      <c r="O59" s="130"/>
      <c r="P59" s="156"/>
      <c r="Q59" s="156"/>
      <c r="R59" s="147"/>
      <c r="S59" s="130">
        <f t="shared" si="7"/>
        <v>0</v>
      </c>
      <c r="T59" s="90">
        <f t="shared" si="8"/>
        <v>0</v>
      </c>
      <c r="U59" s="90">
        <f t="shared" si="9"/>
        <v>0</v>
      </c>
      <c r="V59" s="90">
        <f t="shared" si="10"/>
        <v>0</v>
      </c>
      <c r="W59" s="90">
        <f t="shared" si="11"/>
        <v>0</v>
      </c>
      <c r="X59" s="90">
        <f t="shared" ref="X59" si="19">IF(P59="x",MIN(O59,L59*Y59),0)</f>
        <v>0</v>
      </c>
      <c r="Y59" s="91">
        <f>SUMIF(GK!$D$2:$D$9999,MONTH(Dati!M59)+(Pieteikums!$E$14-2021)*12,GK!$B$2:$B$9999)</f>
        <v>168</v>
      </c>
      <c r="Z59" s="92">
        <f>MAX(Pieteikums!$E$20,Dati!F59,Dati!H59,Dati!M59)</f>
        <v>46023</v>
      </c>
      <c r="AA59" s="92">
        <f>IFERROR(MIN(G59,I59,EDATE(M59,1)-1),0)</f>
        <v>46053</v>
      </c>
      <c r="AB59" s="91">
        <f>SUMIFS(GK!$B$2:$B$9999,GK!$A$2:$A$9999,"&gt;="&amp;Z59,GK!$A$2:$A$9999,"&lt;="&amp;AA59)</f>
        <v>168</v>
      </c>
      <c r="AC59" s="90">
        <f>L59*MIN(N59,AB59)</f>
        <v>0</v>
      </c>
      <c r="AD59" s="93">
        <f t="shared" si="13"/>
        <v>0</v>
      </c>
    </row>
    <row r="60" spans="1:30" ht="16.5">
      <c r="A60" s="76"/>
      <c r="B60" s="49"/>
      <c r="C60" s="49"/>
      <c r="D60" s="50"/>
      <c r="E60" s="49"/>
      <c r="F60" s="49"/>
      <c r="G60" s="49"/>
      <c r="H60" s="49"/>
      <c r="I60" s="49"/>
      <c r="J60" s="49"/>
      <c r="K60" s="49"/>
      <c r="L60" s="49"/>
      <c r="M60" s="65">
        <f>IFERROR(VLOOKUP(Pieteikums!$G$14,darba!$A$1:$D$4,3),"")</f>
        <v>46054</v>
      </c>
      <c r="N60" s="142"/>
      <c r="O60" s="128"/>
      <c r="P60" s="154"/>
      <c r="Q60" s="154"/>
      <c r="R60" s="143"/>
      <c r="S60" s="128">
        <f t="shared" si="7"/>
        <v>0</v>
      </c>
      <c r="T60" s="66">
        <f t="shared" si="8"/>
        <v>0</v>
      </c>
      <c r="U60" s="66">
        <f t="shared" si="9"/>
        <v>0</v>
      </c>
      <c r="V60" s="66">
        <f t="shared" si="10"/>
        <v>0</v>
      </c>
      <c r="W60" s="66">
        <f t="shared" si="11"/>
        <v>0</v>
      </c>
      <c r="X60" s="66">
        <f t="shared" ref="X60" si="20">IF(P60="x",MIN(O60,L59*Y60),0)</f>
        <v>0</v>
      </c>
      <c r="Y60" s="67">
        <f>SUMIF(GK!$D$2:$D$9999,MONTH(Dati!M60)+(Pieteikums!$E$14-2021)*12,GK!$B$2:$B$9999)</f>
        <v>160</v>
      </c>
      <c r="Z60" s="68">
        <f>MAX(Pieteikums!$E$20,Dati!F59,Dati!H59,Dati!M60)</f>
        <v>46054</v>
      </c>
      <c r="AA60" s="68">
        <f>IFERROR(MIN(G59,I59,EDATE(M60,1)-1),0)</f>
        <v>46081</v>
      </c>
      <c r="AB60" s="67">
        <f>SUMIFS(GK!$B$2:$B$9999,GK!$A$2:$A$9999,"&gt;="&amp;Z60,GK!$A$2:$A$9999,"&lt;="&amp;AA60)</f>
        <v>160</v>
      </c>
      <c r="AC60" s="66">
        <f>L59*MIN(N60,AB60)</f>
        <v>0</v>
      </c>
      <c r="AD60" s="69">
        <f t="shared" si="13"/>
        <v>0</v>
      </c>
    </row>
    <row r="61" spans="1:30" ht="16.5">
      <c r="A61" s="77"/>
      <c r="B61" s="51"/>
      <c r="C61" s="51"/>
      <c r="D61" s="52"/>
      <c r="E61" s="51"/>
      <c r="F61" s="51"/>
      <c r="G61" s="51"/>
      <c r="H61" s="51"/>
      <c r="I61" s="51"/>
      <c r="J61" s="51"/>
      <c r="K61" s="51"/>
      <c r="L61" s="51"/>
      <c r="M61" s="70">
        <f>IFERROR(VLOOKUP(Pieteikums!$G$14,darba!$A$1:$D$4,4),"")</f>
        <v>46082</v>
      </c>
      <c r="N61" s="144"/>
      <c r="O61" s="129"/>
      <c r="P61" s="155"/>
      <c r="Q61" s="155"/>
      <c r="R61" s="145"/>
      <c r="S61" s="129">
        <f t="shared" si="7"/>
        <v>0</v>
      </c>
      <c r="T61" s="71">
        <f t="shared" si="8"/>
        <v>0</v>
      </c>
      <c r="U61" s="71">
        <f t="shared" si="9"/>
        <v>0</v>
      </c>
      <c r="V61" s="71">
        <f t="shared" si="10"/>
        <v>0</v>
      </c>
      <c r="W61" s="71">
        <f t="shared" si="11"/>
        <v>0</v>
      </c>
      <c r="X61" s="71">
        <f t="shared" ref="X61" si="21">IF(P61="x",MIN(O61,L59*Y61),0)</f>
        <v>0</v>
      </c>
      <c r="Y61" s="72">
        <f>SUMIF(GK!$D$2:$D$9999,MONTH(Dati!M61)+(Pieteikums!$E$14-2021)*12,GK!$B$2:$B$9999)</f>
        <v>176</v>
      </c>
      <c r="Z61" s="73">
        <f>MAX(Pieteikums!$E$20,Dati!F59,Dati!H59,Dati!M61)</f>
        <v>46082</v>
      </c>
      <c r="AA61" s="73">
        <f>IFERROR(MIN(G59,I59,EDATE(M61,1)-1),0)</f>
        <v>46112</v>
      </c>
      <c r="AB61" s="72">
        <f>SUMIFS(GK!$B$2:$B$9999,GK!$A$2:$A$9999,"&gt;="&amp;Z61,GK!$A$2:$A$9999,"&lt;="&amp;AA61)</f>
        <v>176</v>
      </c>
      <c r="AC61" s="71">
        <f>L59*MIN(N61,AB61)</f>
        <v>0</v>
      </c>
      <c r="AD61" s="74">
        <f t="shared" si="13"/>
        <v>0</v>
      </c>
    </row>
    <row r="62" spans="1:30" ht="15">
      <c r="A62" s="76">
        <v>14</v>
      </c>
      <c r="B62" s="53"/>
      <c r="C62" s="53"/>
      <c r="D62" s="54"/>
      <c r="E62" s="55"/>
      <c r="F62" s="56"/>
      <c r="G62" s="56"/>
      <c r="H62" s="56"/>
      <c r="I62" s="56"/>
      <c r="J62" s="53"/>
      <c r="K62" s="53"/>
      <c r="L62" s="57"/>
      <c r="M62" s="89">
        <f>IFERROR(VLOOKUP(Pieteikums!$G$14,darba!$A$1:$D$4,2),"")</f>
        <v>46023</v>
      </c>
      <c r="N62" s="146"/>
      <c r="O62" s="130"/>
      <c r="P62" s="156"/>
      <c r="Q62" s="156"/>
      <c r="R62" s="147"/>
      <c r="S62" s="130">
        <f t="shared" si="7"/>
        <v>0</v>
      </c>
      <c r="T62" s="90">
        <f t="shared" si="8"/>
        <v>0</v>
      </c>
      <c r="U62" s="90">
        <f t="shared" si="9"/>
        <v>0</v>
      </c>
      <c r="V62" s="90">
        <f t="shared" si="10"/>
        <v>0</v>
      </c>
      <c r="W62" s="90">
        <f t="shared" si="11"/>
        <v>0</v>
      </c>
      <c r="X62" s="90">
        <f t="shared" ref="X62" si="22">IF(P62="x",MIN(O62,L62*Y62),0)</f>
        <v>0</v>
      </c>
      <c r="Y62" s="91">
        <f>SUMIF(GK!$D$2:$D$9999,MONTH(Dati!M62)+(Pieteikums!$E$14-2021)*12,GK!$B$2:$B$9999)</f>
        <v>168</v>
      </c>
      <c r="Z62" s="92">
        <f>MAX(Pieteikums!$E$20,Dati!F62,Dati!H62,Dati!M62)</f>
        <v>46023</v>
      </c>
      <c r="AA62" s="92">
        <f>IFERROR(MIN(G62,I62,EDATE(M62,1)-1),0)</f>
        <v>46053</v>
      </c>
      <c r="AB62" s="91">
        <f>SUMIFS(GK!$B$2:$B$9999,GK!$A$2:$A$9999,"&gt;="&amp;Z62,GK!$A$2:$A$9999,"&lt;="&amp;AA62)</f>
        <v>168</v>
      </c>
      <c r="AC62" s="90">
        <f>L62*MIN(N62,AB62)</f>
        <v>0</v>
      </c>
      <c r="AD62" s="93">
        <f t="shared" si="13"/>
        <v>0</v>
      </c>
    </row>
    <row r="63" spans="1:30" ht="16.5">
      <c r="A63" s="76"/>
      <c r="B63" s="49"/>
      <c r="C63" s="49"/>
      <c r="D63" s="50"/>
      <c r="E63" s="49"/>
      <c r="F63" s="49"/>
      <c r="G63" s="49"/>
      <c r="H63" s="49"/>
      <c r="I63" s="49"/>
      <c r="J63" s="49"/>
      <c r="K63" s="49"/>
      <c r="L63" s="49"/>
      <c r="M63" s="65">
        <f>IFERROR(VLOOKUP(Pieteikums!$G$14,darba!$A$1:$D$4,3),"")</f>
        <v>46054</v>
      </c>
      <c r="N63" s="142"/>
      <c r="O63" s="128"/>
      <c r="P63" s="154"/>
      <c r="Q63" s="154"/>
      <c r="R63" s="143"/>
      <c r="S63" s="128">
        <f t="shared" si="7"/>
        <v>0</v>
      </c>
      <c r="T63" s="66">
        <f t="shared" si="8"/>
        <v>0</v>
      </c>
      <c r="U63" s="66">
        <f t="shared" si="9"/>
        <v>0</v>
      </c>
      <c r="V63" s="66">
        <f t="shared" si="10"/>
        <v>0</v>
      </c>
      <c r="W63" s="66">
        <f t="shared" si="11"/>
        <v>0</v>
      </c>
      <c r="X63" s="66">
        <f t="shared" ref="X63" si="23">IF(P63="x",MIN(O63,L62*Y63),0)</f>
        <v>0</v>
      </c>
      <c r="Y63" s="67">
        <f>SUMIF(GK!$D$2:$D$9999,MONTH(Dati!M63)+(Pieteikums!$E$14-2021)*12,GK!$B$2:$B$9999)</f>
        <v>160</v>
      </c>
      <c r="Z63" s="68">
        <f>MAX(Pieteikums!$E$20,Dati!F62,Dati!H62,Dati!M63)</f>
        <v>46054</v>
      </c>
      <c r="AA63" s="68">
        <f>IFERROR(MIN(G62,I62,EDATE(M63,1)-1),0)</f>
        <v>46081</v>
      </c>
      <c r="AB63" s="67">
        <f>SUMIFS(GK!$B$2:$B$9999,GK!$A$2:$A$9999,"&gt;="&amp;Z63,GK!$A$2:$A$9999,"&lt;="&amp;AA63)</f>
        <v>160</v>
      </c>
      <c r="AC63" s="66">
        <f>L62*MIN(N63,AB63)</f>
        <v>0</v>
      </c>
      <c r="AD63" s="69">
        <f t="shared" si="13"/>
        <v>0</v>
      </c>
    </row>
    <row r="64" spans="1:30" ht="16.5">
      <c r="A64" s="77"/>
      <c r="B64" s="51"/>
      <c r="C64" s="51"/>
      <c r="D64" s="52"/>
      <c r="E64" s="51"/>
      <c r="F64" s="51"/>
      <c r="G64" s="51"/>
      <c r="H64" s="51"/>
      <c r="I64" s="51"/>
      <c r="J64" s="51"/>
      <c r="K64" s="51"/>
      <c r="L64" s="51"/>
      <c r="M64" s="70">
        <f>IFERROR(VLOOKUP(Pieteikums!$G$14,darba!$A$1:$D$4,4),"")</f>
        <v>46082</v>
      </c>
      <c r="N64" s="144"/>
      <c r="O64" s="129"/>
      <c r="P64" s="155"/>
      <c r="Q64" s="155"/>
      <c r="R64" s="145"/>
      <c r="S64" s="129">
        <f t="shared" si="7"/>
        <v>0</v>
      </c>
      <c r="T64" s="71">
        <f t="shared" si="8"/>
        <v>0</v>
      </c>
      <c r="U64" s="71">
        <f t="shared" si="9"/>
        <v>0</v>
      </c>
      <c r="V64" s="71">
        <f t="shared" si="10"/>
        <v>0</v>
      </c>
      <c r="W64" s="71">
        <f t="shared" si="11"/>
        <v>0</v>
      </c>
      <c r="X64" s="71">
        <f t="shared" ref="X64" si="24">IF(P64="x",MIN(O64,L62*Y64),0)</f>
        <v>0</v>
      </c>
      <c r="Y64" s="72">
        <f>SUMIF(GK!$D$2:$D$9999,MONTH(Dati!M64)+(Pieteikums!$E$14-2021)*12,GK!$B$2:$B$9999)</f>
        <v>176</v>
      </c>
      <c r="Z64" s="73">
        <f>MAX(Pieteikums!$E$20,Dati!F62,Dati!H62,Dati!M64)</f>
        <v>46082</v>
      </c>
      <c r="AA64" s="73">
        <f>IFERROR(MIN(G62,I62,EDATE(M64,1)-1),0)</f>
        <v>46112</v>
      </c>
      <c r="AB64" s="72">
        <f>SUMIFS(GK!$B$2:$B$9999,GK!$A$2:$A$9999,"&gt;="&amp;Z64,GK!$A$2:$A$9999,"&lt;="&amp;AA64)</f>
        <v>176</v>
      </c>
      <c r="AC64" s="71">
        <f>L62*MIN(N64,AB64)</f>
        <v>0</v>
      </c>
      <c r="AD64" s="74">
        <f t="shared" si="13"/>
        <v>0</v>
      </c>
    </row>
    <row r="65" spans="1:30" ht="15">
      <c r="A65" s="76">
        <v>15</v>
      </c>
      <c r="B65" s="53"/>
      <c r="C65" s="53"/>
      <c r="D65" s="54"/>
      <c r="E65" s="55"/>
      <c r="F65" s="56"/>
      <c r="G65" s="56"/>
      <c r="H65" s="56"/>
      <c r="I65" s="56"/>
      <c r="J65" s="53"/>
      <c r="K65" s="53"/>
      <c r="L65" s="57"/>
      <c r="M65" s="89">
        <f>IFERROR(VLOOKUP(Pieteikums!$G$14,darba!$A$1:$D$4,2),"")</f>
        <v>46023</v>
      </c>
      <c r="N65" s="146"/>
      <c r="O65" s="130"/>
      <c r="P65" s="156"/>
      <c r="Q65" s="156"/>
      <c r="R65" s="147"/>
      <c r="S65" s="130">
        <f t="shared" si="7"/>
        <v>0</v>
      </c>
      <c r="T65" s="90">
        <f t="shared" si="8"/>
        <v>0</v>
      </c>
      <c r="U65" s="90">
        <f t="shared" si="9"/>
        <v>0</v>
      </c>
      <c r="V65" s="90">
        <f t="shared" si="10"/>
        <v>0</v>
      </c>
      <c r="W65" s="90">
        <f t="shared" si="11"/>
        <v>0</v>
      </c>
      <c r="X65" s="90">
        <f t="shared" ref="X65" si="25">IF(P65="x",MIN(O65,L65*Y65),0)</f>
        <v>0</v>
      </c>
      <c r="Y65" s="91">
        <f>SUMIF(GK!$D$2:$D$9999,MONTH(Dati!M65)+(Pieteikums!$E$14-2021)*12,GK!$B$2:$B$9999)</f>
        <v>168</v>
      </c>
      <c r="Z65" s="92">
        <f>MAX(Pieteikums!$E$20,Dati!F65,Dati!H65,Dati!M65)</f>
        <v>46023</v>
      </c>
      <c r="AA65" s="92">
        <f>IFERROR(MIN(G65,I65,EDATE(M65,1)-1),0)</f>
        <v>46053</v>
      </c>
      <c r="AB65" s="91">
        <f>SUMIFS(GK!$B$2:$B$9999,GK!$A$2:$A$9999,"&gt;="&amp;Z65,GK!$A$2:$A$9999,"&lt;="&amp;AA65)</f>
        <v>168</v>
      </c>
      <c r="AC65" s="90">
        <f>L65*MIN(N65,AB65)</f>
        <v>0</v>
      </c>
      <c r="AD65" s="93">
        <f t="shared" si="13"/>
        <v>0</v>
      </c>
    </row>
    <row r="66" spans="1:30" ht="16.5">
      <c r="A66" s="76"/>
      <c r="B66" s="49"/>
      <c r="C66" s="49"/>
      <c r="D66" s="50"/>
      <c r="E66" s="49"/>
      <c r="F66" s="49"/>
      <c r="G66" s="49"/>
      <c r="H66" s="49"/>
      <c r="I66" s="49"/>
      <c r="J66" s="49"/>
      <c r="K66" s="49"/>
      <c r="L66" s="49"/>
      <c r="M66" s="65">
        <f>IFERROR(VLOOKUP(Pieteikums!$G$14,darba!$A$1:$D$4,3),"")</f>
        <v>46054</v>
      </c>
      <c r="N66" s="142"/>
      <c r="O66" s="128"/>
      <c r="P66" s="154"/>
      <c r="Q66" s="154"/>
      <c r="R66" s="143"/>
      <c r="S66" s="128">
        <f t="shared" si="7"/>
        <v>0</v>
      </c>
      <c r="T66" s="66">
        <f t="shared" si="8"/>
        <v>0</v>
      </c>
      <c r="U66" s="66">
        <f t="shared" si="9"/>
        <v>0</v>
      </c>
      <c r="V66" s="66">
        <f t="shared" si="10"/>
        <v>0</v>
      </c>
      <c r="W66" s="66">
        <f t="shared" si="11"/>
        <v>0</v>
      </c>
      <c r="X66" s="66">
        <f t="shared" ref="X66" si="26">IF(P66="x",MIN(O66,L65*Y66),0)</f>
        <v>0</v>
      </c>
      <c r="Y66" s="67">
        <f>SUMIF(GK!$D$2:$D$9999,MONTH(Dati!M66)+(Pieteikums!$E$14-2021)*12,GK!$B$2:$B$9999)</f>
        <v>160</v>
      </c>
      <c r="Z66" s="68">
        <f>MAX(Pieteikums!$E$20,Dati!F65,Dati!H65,Dati!M66)</f>
        <v>46054</v>
      </c>
      <c r="AA66" s="68">
        <f>IFERROR(MIN(G65,I65,EDATE(M66,1)-1),0)</f>
        <v>46081</v>
      </c>
      <c r="AB66" s="67">
        <f>SUMIFS(GK!$B$2:$B$9999,GK!$A$2:$A$9999,"&gt;="&amp;Z66,GK!$A$2:$A$9999,"&lt;="&amp;AA66)</f>
        <v>160</v>
      </c>
      <c r="AC66" s="66">
        <f>L65*MIN(N66,AB66)</f>
        <v>0</v>
      </c>
      <c r="AD66" s="69">
        <f t="shared" si="13"/>
        <v>0</v>
      </c>
    </row>
    <row r="67" spans="1:30" ht="16.5">
      <c r="A67" s="77"/>
      <c r="B67" s="51"/>
      <c r="C67" s="51"/>
      <c r="D67" s="52"/>
      <c r="E67" s="51"/>
      <c r="F67" s="51"/>
      <c r="G67" s="51"/>
      <c r="H67" s="51"/>
      <c r="I67" s="51"/>
      <c r="J67" s="51"/>
      <c r="K67" s="51"/>
      <c r="L67" s="51"/>
      <c r="M67" s="70">
        <f>IFERROR(VLOOKUP(Pieteikums!$G$14,darba!$A$1:$D$4,4),"")</f>
        <v>46082</v>
      </c>
      <c r="N67" s="144"/>
      <c r="O67" s="129"/>
      <c r="P67" s="155"/>
      <c r="Q67" s="155"/>
      <c r="R67" s="145"/>
      <c r="S67" s="129">
        <f t="shared" si="7"/>
        <v>0</v>
      </c>
      <c r="T67" s="71">
        <f t="shared" si="8"/>
        <v>0</v>
      </c>
      <c r="U67" s="71">
        <f t="shared" si="9"/>
        <v>0</v>
      </c>
      <c r="V67" s="71">
        <f t="shared" si="10"/>
        <v>0</v>
      </c>
      <c r="W67" s="71">
        <f t="shared" si="11"/>
        <v>0</v>
      </c>
      <c r="X67" s="71">
        <f t="shared" ref="X67" si="27">IF(P67="x",MIN(O67,L65*Y67),0)</f>
        <v>0</v>
      </c>
      <c r="Y67" s="72">
        <f>SUMIF(GK!$D$2:$D$9999,MONTH(Dati!M67)+(Pieteikums!$E$14-2021)*12,GK!$B$2:$B$9999)</f>
        <v>176</v>
      </c>
      <c r="Z67" s="73">
        <f>MAX(Pieteikums!$E$20,Dati!F65,Dati!H65,Dati!M67)</f>
        <v>46082</v>
      </c>
      <c r="AA67" s="73">
        <f>IFERROR(MIN(G65,I65,EDATE(M67,1)-1),0)</f>
        <v>46112</v>
      </c>
      <c r="AB67" s="72">
        <f>SUMIFS(GK!$B$2:$B$9999,GK!$A$2:$A$9999,"&gt;="&amp;Z67,GK!$A$2:$A$9999,"&lt;="&amp;AA67)</f>
        <v>176</v>
      </c>
      <c r="AC67" s="71">
        <f>L65*MIN(N67,AB67)</f>
        <v>0</v>
      </c>
      <c r="AD67" s="74">
        <f t="shared" si="13"/>
        <v>0</v>
      </c>
    </row>
    <row r="68" spans="1:30" ht="15">
      <c r="A68" s="76">
        <v>16</v>
      </c>
      <c r="B68" s="53"/>
      <c r="C68" s="53"/>
      <c r="D68" s="54"/>
      <c r="E68" s="55"/>
      <c r="F68" s="56"/>
      <c r="G68" s="56"/>
      <c r="H68" s="56"/>
      <c r="I68" s="56"/>
      <c r="J68" s="53"/>
      <c r="K68" s="53"/>
      <c r="L68" s="57"/>
      <c r="M68" s="89">
        <f>IFERROR(VLOOKUP(Pieteikums!$G$14,darba!$A$1:$D$4,2),"")</f>
        <v>46023</v>
      </c>
      <c r="N68" s="146"/>
      <c r="O68" s="130"/>
      <c r="P68" s="156"/>
      <c r="Q68" s="156"/>
      <c r="R68" s="147"/>
      <c r="S68" s="130">
        <f t="shared" si="7"/>
        <v>0</v>
      </c>
      <c r="T68" s="90">
        <f t="shared" si="8"/>
        <v>0</v>
      </c>
      <c r="U68" s="90">
        <f t="shared" si="9"/>
        <v>0</v>
      </c>
      <c r="V68" s="90">
        <f t="shared" si="10"/>
        <v>0</v>
      </c>
      <c r="W68" s="90">
        <f t="shared" si="11"/>
        <v>0</v>
      </c>
      <c r="X68" s="90">
        <f t="shared" ref="X68" si="28">IF(P68="x",MIN(O68,L68*Y68),0)</f>
        <v>0</v>
      </c>
      <c r="Y68" s="91">
        <f>SUMIF(GK!$D$2:$D$9999,MONTH(Dati!M68)+(Pieteikums!$E$14-2021)*12,GK!$B$2:$B$9999)</f>
        <v>168</v>
      </c>
      <c r="Z68" s="92">
        <f>MAX(Pieteikums!$E$20,Dati!F68,Dati!H68,Dati!M68)</f>
        <v>46023</v>
      </c>
      <c r="AA68" s="92">
        <f>IFERROR(MIN(G68,I68,EDATE(M68,1)-1),0)</f>
        <v>46053</v>
      </c>
      <c r="AB68" s="91">
        <f>SUMIFS(GK!$B$2:$B$9999,GK!$A$2:$A$9999,"&gt;="&amp;Z68,GK!$A$2:$A$9999,"&lt;="&amp;AA68)</f>
        <v>168</v>
      </c>
      <c r="AC68" s="90">
        <f>L68*MIN(N68,AB68)</f>
        <v>0</v>
      </c>
      <c r="AD68" s="93">
        <f t="shared" si="13"/>
        <v>0</v>
      </c>
    </row>
    <row r="69" spans="1:30" ht="16.5">
      <c r="A69" s="76"/>
      <c r="B69" s="49"/>
      <c r="C69" s="49"/>
      <c r="D69" s="50"/>
      <c r="E69" s="49"/>
      <c r="F69" s="49"/>
      <c r="G69" s="49"/>
      <c r="H69" s="49"/>
      <c r="I69" s="49"/>
      <c r="J69" s="49"/>
      <c r="K69" s="49"/>
      <c r="L69" s="49"/>
      <c r="M69" s="65">
        <f>IFERROR(VLOOKUP(Pieteikums!$G$14,darba!$A$1:$D$4,3),"")</f>
        <v>46054</v>
      </c>
      <c r="N69" s="142"/>
      <c r="O69" s="128"/>
      <c r="P69" s="154"/>
      <c r="Q69" s="154"/>
      <c r="R69" s="143"/>
      <c r="S69" s="128">
        <f t="shared" si="7"/>
        <v>0</v>
      </c>
      <c r="T69" s="66">
        <f t="shared" si="8"/>
        <v>0</v>
      </c>
      <c r="U69" s="66">
        <f t="shared" si="9"/>
        <v>0</v>
      </c>
      <c r="V69" s="66">
        <f t="shared" si="10"/>
        <v>0</v>
      </c>
      <c r="W69" s="66">
        <f t="shared" si="11"/>
        <v>0</v>
      </c>
      <c r="X69" s="66">
        <f t="shared" ref="X69" si="29">IF(P69="x",MIN(O69,L68*Y69),0)</f>
        <v>0</v>
      </c>
      <c r="Y69" s="67">
        <f>SUMIF(GK!$D$2:$D$9999,MONTH(Dati!M69)+(Pieteikums!$E$14-2021)*12,GK!$B$2:$B$9999)</f>
        <v>160</v>
      </c>
      <c r="Z69" s="68">
        <f>MAX(Pieteikums!$E$20,Dati!F68,Dati!H68,Dati!M69)</f>
        <v>46054</v>
      </c>
      <c r="AA69" s="68">
        <f>IFERROR(MIN(G68,I68,EDATE(M69,1)-1),0)</f>
        <v>46081</v>
      </c>
      <c r="AB69" s="67">
        <f>SUMIFS(GK!$B$2:$B$9999,GK!$A$2:$A$9999,"&gt;="&amp;Z69,GK!$A$2:$A$9999,"&lt;="&amp;AA69)</f>
        <v>160</v>
      </c>
      <c r="AC69" s="66">
        <f>L68*MIN(N69,AB69)</f>
        <v>0</v>
      </c>
      <c r="AD69" s="69">
        <f t="shared" si="13"/>
        <v>0</v>
      </c>
    </row>
    <row r="70" spans="1:30" ht="16.5">
      <c r="A70" s="77"/>
      <c r="B70" s="51"/>
      <c r="C70" s="51"/>
      <c r="D70" s="52"/>
      <c r="E70" s="51"/>
      <c r="F70" s="51"/>
      <c r="G70" s="51"/>
      <c r="H70" s="51"/>
      <c r="I70" s="51"/>
      <c r="J70" s="51"/>
      <c r="K70" s="51"/>
      <c r="L70" s="51"/>
      <c r="M70" s="70">
        <f>IFERROR(VLOOKUP(Pieteikums!$G$14,darba!$A$1:$D$4,4),"")</f>
        <v>46082</v>
      </c>
      <c r="N70" s="144"/>
      <c r="O70" s="129"/>
      <c r="P70" s="155"/>
      <c r="Q70" s="155"/>
      <c r="R70" s="145"/>
      <c r="S70" s="129">
        <f t="shared" si="7"/>
        <v>0</v>
      </c>
      <c r="T70" s="71">
        <f t="shared" si="8"/>
        <v>0</v>
      </c>
      <c r="U70" s="71">
        <f t="shared" si="9"/>
        <v>0</v>
      </c>
      <c r="V70" s="71">
        <f t="shared" si="10"/>
        <v>0</v>
      </c>
      <c r="W70" s="71">
        <f t="shared" si="11"/>
        <v>0</v>
      </c>
      <c r="X70" s="71">
        <f t="shared" ref="X70" si="30">IF(P70="x",MIN(O70,L68*Y70),0)</f>
        <v>0</v>
      </c>
      <c r="Y70" s="72">
        <f>SUMIF(GK!$D$2:$D$9999,MONTH(Dati!M70)+(Pieteikums!$E$14-2021)*12,GK!$B$2:$B$9999)</f>
        <v>176</v>
      </c>
      <c r="Z70" s="73">
        <f>MAX(Pieteikums!$E$20,Dati!F68,Dati!H68,Dati!M70)</f>
        <v>46082</v>
      </c>
      <c r="AA70" s="73">
        <f>IFERROR(MIN(G68,I68,EDATE(M70,1)-1),0)</f>
        <v>46112</v>
      </c>
      <c r="AB70" s="72">
        <f>SUMIFS(GK!$B$2:$B$9999,GK!$A$2:$A$9999,"&gt;="&amp;Z70,GK!$A$2:$A$9999,"&lt;="&amp;AA70)</f>
        <v>176</v>
      </c>
      <c r="AC70" s="71">
        <f>L68*MIN(N70,AB70)</f>
        <v>0</v>
      </c>
      <c r="AD70" s="74">
        <f t="shared" si="13"/>
        <v>0</v>
      </c>
    </row>
    <row r="71" spans="1:30" ht="15">
      <c r="A71" s="76">
        <v>17</v>
      </c>
      <c r="B71" s="53"/>
      <c r="C71" s="53"/>
      <c r="D71" s="54"/>
      <c r="E71" s="55"/>
      <c r="F71" s="56"/>
      <c r="G71" s="56"/>
      <c r="H71" s="56"/>
      <c r="I71" s="56"/>
      <c r="J71" s="53"/>
      <c r="K71" s="53"/>
      <c r="L71" s="57"/>
      <c r="M71" s="89">
        <f>IFERROR(VLOOKUP(Pieteikums!$G$14,darba!$A$1:$D$4,2),"")</f>
        <v>46023</v>
      </c>
      <c r="N71" s="146"/>
      <c r="O71" s="130"/>
      <c r="P71" s="156"/>
      <c r="Q71" s="156"/>
      <c r="R71" s="147"/>
      <c r="S71" s="130">
        <f t="shared" si="7"/>
        <v>0</v>
      </c>
      <c r="T71" s="90">
        <f t="shared" si="8"/>
        <v>0</v>
      </c>
      <c r="U71" s="90">
        <f t="shared" si="9"/>
        <v>0</v>
      </c>
      <c r="V71" s="90">
        <f t="shared" si="10"/>
        <v>0</v>
      </c>
      <c r="W71" s="90">
        <f t="shared" si="11"/>
        <v>0</v>
      </c>
      <c r="X71" s="90">
        <f t="shared" ref="X71" si="31">IF(P71="x",MIN(O71,L71*Y71),0)</f>
        <v>0</v>
      </c>
      <c r="Y71" s="91">
        <f>SUMIF(GK!$D$2:$D$9999,MONTH(Dati!M71)+(Pieteikums!$E$14-2021)*12,GK!$B$2:$B$9999)</f>
        <v>168</v>
      </c>
      <c r="Z71" s="92">
        <f>MAX(Pieteikums!$E$20,Dati!F71,Dati!H71,Dati!M71)</f>
        <v>46023</v>
      </c>
      <c r="AA71" s="92">
        <f>IFERROR(MIN(G71,I71,EDATE(M71,1)-1),0)</f>
        <v>46053</v>
      </c>
      <c r="AB71" s="91">
        <f>SUMIFS(GK!$B$2:$B$9999,GK!$A$2:$A$9999,"&gt;="&amp;Z71,GK!$A$2:$A$9999,"&lt;="&amp;AA71)</f>
        <v>168</v>
      </c>
      <c r="AC71" s="90">
        <f>L71*MIN(N71,AB71)</f>
        <v>0</v>
      </c>
      <c r="AD71" s="93">
        <f t="shared" si="13"/>
        <v>0</v>
      </c>
    </row>
    <row r="72" spans="1:30" ht="16.5">
      <c r="A72" s="76"/>
      <c r="B72" s="49"/>
      <c r="C72" s="49"/>
      <c r="D72" s="50"/>
      <c r="E72" s="49"/>
      <c r="F72" s="49"/>
      <c r="G72" s="49"/>
      <c r="H72" s="49"/>
      <c r="I72" s="49"/>
      <c r="J72" s="49"/>
      <c r="K72" s="49"/>
      <c r="L72" s="49"/>
      <c r="M72" s="65">
        <f>IFERROR(VLOOKUP(Pieteikums!$G$14,darba!$A$1:$D$4,3),"")</f>
        <v>46054</v>
      </c>
      <c r="N72" s="142"/>
      <c r="O72" s="128"/>
      <c r="P72" s="154"/>
      <c r="Q72" s="154"/>
      <c r="R72" s="143"/>
      <c r="S72" s="128">
        <f t="shared" si="7"/>
        <v>0</v>
      </c>
      <c r="T72" s="66">
        <f t="shared" si="8"/>
        <v>0</v>
      </c>
      <c r="U72" s="66">
        <f t="shared" si="9"/>
        <v>0</v>
      </c>
      <c r="V72" s="66">
        <f t="shared" si="10"/>
        <v>0</v>
      </c>
      <c r="W72" s="66">
        <f t="shared" si="11"/>
        <v>0</v>
      </c>
      <c r="X72" s="66">
        <f t="shared" ref="X72" si="32">IF(P72="x",MIN(O72,L71*Y72),0)</f>
        <v>0</v>
      </c>
      <c r="Y72" s="67">
        <f>SUMIF(GK!$D$2:$D$9999,MONTH(Dati!M72)+(Pieteikums!$E$14-2021)*12,GK!$B$2:$B$9999)</f>
        <v>160</v>
      </c>
      <c r="Z72" s="68">
        <f>MAX(Pieteikums!$E$20,Dati!F71,Dati!H71,Dati!M72)</f>
        <v>46054</v>
      </c>
      <c r="AA72" s="68">
        <f>IFERROR(MIN(G71,I71,EDATE(M72,1)-1),0)</f>
        <v>46081</v>
      </c>
      <c r="AB72" s="67">
        <f>SUMIFS(GK!$B$2:$B$9999,GK!$A$2:$A$9999,"&gt;="&amp;Z72,GK!$A$2:$A$9999,"&lt;="&amp;AA72)</f>
        <v>160</v>
      </c>
      <c r="AC72" s="66">
        <f>L71*MIN(N72,AB72)</f>
        <v>0</v>
      </c>
      <c r="AD72" s="69">
        <f t="shared" si="13"/>
        <v>0</v>
      </c>
    </row>
    <row r="73" spans="1:30" ht="16.5">
      <c r="A73" s="77"/>
      <c r="B73" s="51"/>
      <c r="C73" s="51"/>
      <c r="D73" s="52"/>
      <c r="E73" s="51"/>
      <c r="F73" s="51"/>
      <c r="G73" s="51"/>
      <c r="H73" s="51"/>
      <c r="I73" s="51"/>
      <c r="J73" s="51"/>
      <c r="K73" s="51"/>
      <c r="L73" s="51"/>
      <c r="M73" s="70">
        <f>IFERROR(VLOOKUP(Pieteikums!$G$14,darba!$A$1:$D$4,4),"")</f>
        <v>46082</v>
      </c>
      <c r="N73" s="144"/>
      <c r="O73" s="129"/>
      <c r="P73" s="155"/>
      <c r="Q73" s="155"/>
      <c r="R73" s="145"/>
      <c r="S73" s="129">
        <f t="shared" si="7"/>
        <v>0</v>
      </c>
      <c r="T73" s="71">
        <f t="shared" si="8"/>
        <v>0</v>
      </c>
      <c r="U73" s="71">
        <f t="shared" si="9"/>
        <v>0</v>
      </c>
      <c r="V73" s="71">
        <f t="shared" si="10"/>
        <v>0</v>
      </c>
      <c r="W73" s="71">
        <f t="shared" si="11"/>
        <v>0</v>
      </c>
      <c r="X73" s="71">
        <f t="shared" ref="X73" si="33">IF(P73="x",MIN(O73,L71*Y73),0)</f>
        <v>0</v>
      </c>
      <c r="Y73" s="72">
        <f>SUMIF(GK!$D$2:$D$9999,MONTH(Dati!M73)+(Pieteikums!$E$14-2021)*12,GK!$B$2:$B$9999)</f>
        <v>176</v>
      </c>
      <c r="Z73" s="73">
        <f>MAX(Pieteikums!$E$20,Dati!F71,Dati!H71,Dati!M73)</f>
        <v>46082</v>
      </c>
      <c r="AA73" s="73">
        <f>IFERROR(MIN(G71,I71,EDATE(M73,1)-1),0)</f>
        <v>46112</v>
      </c>
      <c r="AB73" s="72">
        <f>SUMIFS(GK!$B$2:$B$9999,GK!$A$2:$A$9999,"&gt;="&amp;Z73,GK!$A$2:$A$9999,"&lt;="&amp;AA73)</f>
        <v>176</v>
      </c>
      <c r="AC73" s="71">
        <f>L71*MIN(N73,AB73)</f>
        <v>0</v>
      </c>
      <c r="AD73" s="74">
        <f t="shared" si="13"/>
        <v>0</v>
      </c>
    </row>
    <row r="74" spans="1:30" ht="15">
      <c r="A74" s="76">
        <v>18</v>
      </c>
      <c r="B74" s="53"/>
      <c r="C74" s="53"/>
      <c r="D74" s="54"/>
      <c r="E74" s="55"/>
      <c r="F74" s="56"/>
      <c r="G74" s="56"/>
      <c r="H74" s="56"/>
      <c r="I74" s="56"/>
      <c r="J74" s="53"/>
      <c r="K74" s="53"/>
      <c r="L74" s="57"/>
      <c r="M74" s="89">
        <f>IFERROR(VLOOKUP(Pieteikums!$G$14,darba!$A$1:$D$4,2),"")</f>
        <v>46023</v>
      </c>
      <c r="N74" s="146"/>
      <c r="O74" s="130"/>
      <c r="P74" s="156"/>
      <c r="Q74" s="156"/>
      <c r="R74" s="147"/>
      <c r="S74" s="130">
        <f t="shared" si="7"/>
        <v>0</v>
      </c>
      <c r="T74" s="90">
        <f t="shared" si="8"/>
        <v>0</v>
      </c>
      <c r="U74" s="90">
        <f t="shared" si="9"/>
        <v>0</v>
      </c>
      <c r="V74" s="90">
        <f t="shared" si="10"/>
        <v>0</v>
      </c>
      <c r="W74" s="90">
        <f t="shared" si="11"/>
        <v>0</v>
      </c>
      <c r="X74" s="90">
        <f t="shared" ref="X74" si="34">IF(P74="x",MIN(O74,L74*Y74),0)</f>
        <v>0</v>
      </c>
      <c r="Y74" s="91">
        <f>SUMIF(GK!$D$2:$D$9999,MONTH(Dati!M74)+(Pieteikums!$E$14-2021)*12,GK!$B$2:$B$9999)</f>
        <v>168</v>
      </c>
      <c r="Z74" s="92">
        <f>MAX(Pieteikums!$E$20,Dati!F74,Dati!H74,Dati!M74)</f>
        <v>46023</v>
      </c>
      <c r="AA74" s="92">
        <f>IFERROR(MIN(G74,I74,EDATE(M74,1)-1),0)</f>
        <v>46053</v>
      </c>
      <c r="AB74" s="91">
        <f>SUMIFS(GK!$B$2:$B$9999,GK!$A$2:$A$9999,"&gt;="&amp;Z74,GK!$A$2:$A$9999,"&lt;="&amp;AA74)</f>
        <v>168</v>
      </c>
      <c r="AC74" s="90">
        <f>L74*MIN(N74,AB74)</f>
        <v>0</v>
      </c>
      <c r="AD74" s="93">
        <f t="shared" si="13"/>
        <v>0</v>
      </c>
    </row>
    <row r="75" spans="1:30" ht="16.5">
      <c r="A75" s="76"/>
      <c r="B75" s="49"/>
      <c r="C75" s="49"/>
      <c r="D75" s="50"/>
      <c r="E75" s="49"/>
      <c r="F75" s="49"/>
      <c r="G75" s="49"/>
      <c r="H75" s="49"/>
      <c r="I75" s="49"/>
      <c r="J75" s="49"/>
      <c r="K75" s="49"/>
      <c r="L75" s="49"/>
      <c r="M75" s="65">
        <f>IFERROR(VLOOKUP(Pieteikums!$G$14,darba!$A$1:$D$4,3),"")</f>
        <v>46054</v>
      </c>
      <c r="N75" s="142"/>
      <c r="O75" s="128"/>
      <c r="P75" s="154"/>
      <c r="Q75" s="154"/>
      <c r="R75" s="143"/>
      <c r="S75" s="128">
        <f t="shared" si="7"/>
        <v>0</v>
      </c>
      <c r="T75" s="66">
        <f t="shared" si="8"/>
        <v>0</v>
      </c>
      <c r="U75" s="66">
        <f t="shared" si="9"/>
        <v>0</v>
      </c>
      <c r="V75" s="66">
        <f t="shared" si="10"/>
        <v>0</v>
      </c>
      <c r="W75" s="66">
        <f t="shared" si="11"/>
        <v>0</v>
      </c>
      <c r="X75" s="66">
        <f t="shared" ref="X75" si="35">IF(P75="x",MIN(O75,L74*Y75),0)</f>
        <v>0</v>
      </c>
      <c r="Y75" s="67">
        <f>SUMIF(GK!$D$2:$D$9999,MONTH(Dati!M75)+(Pieteikums!$E$14-2021)*12,GK!$B$2:$B$9999)</f>
        <v>160</v>
      </c>
      <c r="Z75" s="68">
        <f>MAX(Pieteikums!$E$20,Dati!F74,Dati!H74,Dati!M75)</f>
        <v>46054</v>
      </c>
      <c r="AA75" s="68">
        <f>IFERROR(MIN(G74,I74,EDATE(M75,1)-1),0)</f>
        <v>46081</v>
      </c>
      <c r="AB75" s="67">
        <f>SUMIFS(GK!$B$2:$B$9999,GK!$A$2:$A$9999,"&gt;="&amp;Z75,GK!$A$2:$A$9999,"&lt;="&amp;AA75)</f>
        <v>160</v>
      </c>
      <c r="AC75" s="66">
        <f>L74*MIN(N75,AB75)</f>
        <v>0</v>
      </c>
      <c r="AD75" s="69">
        <f t="shared" si="13"/>
        <v>0</v>
      </c>
    </row>
    <row r="76" spans="1:30" ht="16.5">
      <c r="A76" s="77"/>
      <c r="B76" s="51"/>
      <c r="C76" s="51"/>
      <c r="D76" s="52"/>
      <c r="E76" s="51"/>
      <c r="F76" s="51"/>
      <c r="G76" s="51"/>
      <c r="H76" s="51"/>
      <c r="I76" s="51"/>
      <c r="J76" s="51"/>
      <c r="K76" s="51"/>
      <c r="L76" s="51"/>
      <c r="M76" s="70">
        <f>IFERROR(VLOOKUP(Pieteikums!$G$14,darba!$A$1:$D$4,4),"")</f>
        <v>46082</v>
      </c>
      <c r="N76" s="144"/>
      <c r="O76" s="129"/>
      <c r="P76" s="155"/>
      <c r="Q76" s="155"/>
      <c r="R76" s="145"/>
      <c r="S76" s="129">
        <f t="shared" si="7"/>
        <v>0</v>
      </c>
      <c r="T76" s="71">
        <f t="shared" si="8"/>
        <v>0</v>
      </c>
      <c r="U76" s="71">
        <f t="shared" si="9"/>
        <v>0</v>
      </c>
      <c r="V76" s="71">
        <f t="shared" si="10"/>
        <v>0</v>
      </c>
      <c r="W76" s="71">
        <f t="shared" si="11"/>
        <v>0</v>
      </c>
      <c r="X76" s="71">
        <f t="shared" ref="X76" si="36">IF(P76="x",MIN(O76,L74*Y76),0)</f>
        <v>0</v>
      </c>
      <c r="Y76" s="72">
        <f>SUMIF(GK!$D$2:$D$9999,MONTH(Dati!M76)+(Pieteikums!$E$14-2021)*12,GK!$B$2:$B$9999)</f>
        <v>176</v>
      </c>
      <c r="Z76" s="73">
        <f>MAX(Pieteikums!$E$20,Dati!F74,Dati!H74,Dati!M76)</f>
        <v>46082</v>
      </c>
      <c r="AA76" s="73">
        <f>IFERROR(MIN(G74,I74,EDATE(M76,1)-1),0)</f>
        <v>46112</v>
      </c>
      <c r="AB76" s="72">
        <f>SUMIFS(GK!$B$2:$B$9999,GK!$A$2:$A$9999,"&gt;="&amp;Z76,GK!$A$2:$A$9999,"&lt;="&amp;AA76)</f>
        <v>176</v>
      </c>
      <c r="AC76" s="71">
        <f>L74*MIN(N76,AB76)</f>
        <v>0</v>
      </c>
      <c r="AD76" s="74">
        <f t="shared" si="13"/>
        <v>0</v>
      </c>
    </row>
    <row r="77" spans="1:30" ht="15">
      <c r="A77" s="76">
        <v>19</v>
      </c>
      <c r="B77" s="53"/>
      <c r="C77" s="53"/>
      <c r="D77" s="54"/>
      <c r="E77" s="55"/>
      <c r="F77" s="56"/>
      <c r="G77" s="56"/>
      <c r="H77" s="56"/>
      <c r="I77" s="56"/>
      <c r="J77" s="53"/>
      <c r="K77" s="53"/>
      <c r="L77" s="57"/>
      <c r="M77" s="89">
        <f>IFERROR(VLOOKUP(Pieteikums!$G$14,darba!$A$1:$D$4,2),"")</f>
        <v>46023</v>
      </c>
      <c r="N77" s="146"/>
      <c r="O77" s="130"/>
      <c r="P77" s="156"/>
      <c r="Q77" s="156"/>
      <c r="R77" s="147"/>
      <c r="S77" s="130">
        <f t="shared" si="7"/>
        <v>0</v>
      </c>
      <c r="T77" s="90">
        <f t="shared" si="8"/>
        <v>0</v>
      </c>
      <c r="U77" s="90">
        <f t="shared" si="9"/>
        <v>0</v>
      </c>
      <c r="V77" s="90">
        <f t="shared" si="10"/>
        <v>0</v>
      </c>
      <c r="W77" s="90">
        <f t="shared" si="11"/>
        <v>0</v>
      </c>
      <c r="X77" s="90">
        <f t="shared" ref="X77" si="37">IF(P77="x",MIN(O77,L77*Y77),0)</f>
        <v>0</v>
      </c>
      <c r="Y77" s="91">
        <f>SUMIF(GK!$D$2:$D$9999,MONTH(Dati!M77)+(Pieteikums!$E$14-2021)*12,GK!$B$2:$B$9999)</f>
        <v>168</v>
      </c>
      <c r="Z77" s="92">
        <f>MAX(Pieteikums!$E$20,Dati!F77,Dati!H77,Dati!M77)</f>
        <v>46023</v>
      </c>
      <c r="AA77" s="92">
        <f>IFERROR(MIN(G77,I77,EDATE(M77,1)-1),0)</f>
        <v>46053</v>
      </c>
      <c r="AB77" s="91">
        <f>SUMIFS(GK!$B$2:$B$9999,GK!$A$2:$A$9999,"&gt;="&amp;Z77,GK!$A$2:$A$9999,"&lt;="&amp;AA77)</f>
        <v>168</v>
      </c>
      <c r="AC77" s="90">
        <f>L77*MIN(N77,AB77)</f>
        <v>0</v>
      </c>
      <c r="AD77" s="93">
        <f t="shared" si="13"/>
        <v>0</v>
      </c>
    </row>
    <row r="78" spans="1:30" ht="16.5">
      <c r="A78" s="76"/>
      <c r="B78" s="49"/>
      <c r="C78" s="49"/>
      <c r="D78" s="50"/>
      <c r="E78" s="49"/>
      <c r="F78" s="49"/>
      <c r="G78" s="49"/>
      <c r="H78" s="49"/>
      <c r="I78" s="49"/>
      <c r="J78" s="49"/>
      <c r="K78" s="49"/>
      <c r="L78" s="49"/>
      <c r="M78" s="65">
        <f>IFERROR(VLOOKUP(Pieteikums!$G$14,darba!$A$1:$D$4,3),"")</f>
        <v>46054</v>
      </c>
      <c r="N78" s="142"/>
      <c r="O78" s="128"/>
      <c r="P78" s="154"/>
      <c r="Q78" s="154"/>
      <c r="R78" s="143"/>
      <c r="S78" s="128">
        <f t="shared" si="7"/>
        <v>0</v>
      </c>
      <c r="T78" s="66">
        <f t="shared" si="8"/>
        <v>0</v>
      </c>
      <c r="U78" s="66">
        <f t="shared" si="9"/>
        <v>0</v>
      </c>
      <c r="V78" s="66">
        <f t="shared" si="10"/>
        <v>0</v>
      </c>
      <c r="W78" s="66">
        <f t="shared" si="11"/>
        <v>0</v>
      </c>
      <c r="X78" s="66">
        <f t="shared" ref="X78" si="38">IF(P78="x",MIN(O78,L77*Y78),0)</f>
        <v>0</v>
      </c>
      <c r="Y78" s="67">
        <f>SUMIF(GK!$D$2:$D$9999,MONTH(Dati!M78)+(Pieteikums!$E$14-2021)*12,GK!$B$2:$B$9999)</f>
        <v>160</v>
      </c>
      <c r="Z78" s="68">
        <f>MAX(Pieteikums!$E$20,Dati!F77,Dati!H77,Dati!M78)</f>
        <v>46054</v>
      </c>
      <c r="AA78" s="68">
        <f>IFERROR(MIN(G77,I77,EDATE(M78,1)-1),0)</f>
        <v>46081</v>
      </c>
      <c r="AB78" s="67">
        <f>SUMIFS(GK!$B$2:$B$9999,GK!$A$2:$A$9999,"&gt;="&amp;Z78,GK!$A$2:$A$9999,"&lt;="&amp;AA78)</f>
        <v>160</v>
      </c>
      <c r="AC78" s="66">
        <f>L77*MIN(N78,AB78)</f>
        <v>0</v>
      </c>
      <c r="AD78" s="69">
        <f t="shared" si="13"/>
        <v>0</v>
      </c>
    </row>
    <row r="79" spans="1:30" ht="16.5">
      <c r="A79" s="77"/>
      <c r="B79" s="51"/>
      <c r="C79" s="51"/>
      <c r="D79" s="52"/>
      <c r="E79" s="51"/>
      <c r="F79" s="51"/>
      <c r="G79" s="51"/>
      <c r="H79" s="51"/>
      <c r="I79" s="51"/>
      <c r="J79" s="51"/>
      <c r="K79" s="51"/>
      <c r="L79" s="51"/>
      <c r="M79" s="70">
        <f>IFERROR(VLOOKUP(Pieteikums!$G$14,darba!$A$1:$D$4,4),"")</f>
        <v>46082</v>
      </c>
      <c r="N79" s="144"/>
      <c r="O79" s="129"/>
      <c r="P79" s="155"/>
      <c r="Q79" s="155"/>
      <c r="R79" s="145"/>
      <c r="S79" s="129">
        <f t="shared" si="7"/>
        <v>0</v>
      </c>
      <c r="T79" s="71">
        <f t="shared" si="8"/>
        <v>0</v>
      </c>
      <c r="U79" s="71">
        <f t="shared" si="9"/>
        <v>0</v>
      </c>
      <c r="V79" s="71">
        <f t="shared" si="10"/>
        <v>0</v>
      </c>
      <c r="W79" s="71">
        <f t="shared" si="11"/>
        <v>0</v>
      </c>
      <c r="X79" s="71">
        <f t="shared" ref="X79" si="39">IF(P79="x",MIN(O79,L77*Y79),0)</f>
        <v>0</v>
      </c>
      <c r="Y79" s="72">
        <f>SUMIF(GK!$D$2:$D$9999,MONTH(Dati!M79)+(Pieteikums!$E$14-2021)*12,GK!$B$2:$B$9999)</f>
        <v>176</v>
      </c>
      <c r="Z79" s="73">
        <f>MAX(Pieteikums!$E$20,Dati!F77,Dati!H77,Dati!M79)</f>
        <v>46082</v>
      </c>
      <c r="AA79" s="73">
        <f>IFERROR(MIN(G77,I77,EDATE(M79,1)-1),0)</f>
        <v>46112</v>
      </c>
      <c r="AB79" s="72">
        <f>SUMIFS(GK!$B$2:$B$9999,GK!$A$2:$A$9999,"&gt;="&amp;Z79,GK!$A$2:$A$9999,"&lt;="&amp;AA79)</f>
        <v>176</v>
      </c>
      <c r="AC79" s="71">
        <f>L77*MIN(N79,AB79)</f>
        <v>0</v>
      </c>
      <c r="AD79" s="74">
        <f t="shared" si="13"/>
        <v>0</v>
      </c>
    </row>
    <row r="80" spans="1:30" ht="15">
      <c r="A80" s="76">
        <v>20</v>
      </c>
      <c r="B80" s="53"/>
      <c r="C80" s="53"/>
      <c r="D80" s="54"/>
      <c r="E80" s="55"/>
      <c r="F80" s="56"/>
      <c r="G80" s="56"/>
      <c r="H80" s="56"/>
      <c r="I80" s="56"/>
      <c r="J80" s="53"/>
      <c r="K80" s="53"/>
      <c r="L80" s="57"/>
      <c r="M80" s="89">
        <f>IFERROR(VLOOKUP(Pieteikums!$G$14,darba!$A$1:$D$4,2),"")</f>
        <v>46023</v>
      </c>
      <c r="N80" s="146"/>
      <c r="O80" s="130"/>
      <c r="P80" s="156"/>
      <c r="Q80" s="156"/>
      <c r="R80" s="147"/>
      <c r="S80" s="130">
        <f t="shared" si="7"/>
        <v>0</v>
      </c>
      <c r="T80" s="90">
        <f t="shared" si="8"/>
        <v>0</v>
      </c>
      <c r="U80" s="90">
        <f t="shared" si="9"/>
        <v>0</v>
      </c>
      <c r="V80" s="90">
        <f t="shared" si="10"/>
        <v>0</v>
      </c>
      <c r="W80" s="90">
        <f t="shared" si="11"/>
        <v>0</v>
      </c>
      <c r="X80" s="90">
        <f t="shared" ref="X80" si="40">IF(P80="x",MIN(O80,L80*Y80),0)</f>
        <v>0</v>
      </c>
      <c r="Y80" s="91">
        <f>SUMIF(GK!$D$2:$D$9999,MONTH(Dati!M80)+(Pieteikums!$E$14-2021)*12,GK!$B$2:$B$9999)</f>
        <v>168</v>
      </c>
      <c r="Z80" s="92">
        <f>MAX(Pieteikums!$E$20,Dati!F80,Dati!H80,Dati!M80)</f>
        <v>46023</v>
      </c>
      <c r="AA80" s="92">
        <f>IFERROR(MIN(G80,I80,EDATE(M80,1)-1),0)</f>
        <v>46053</v>
      </c>
      <c r="AB80" s="91">
        <f>SUMIFS(GK!$B$2:$B$9999,GK!$A$2:$A$9999,"&gt;="&amp;Z80,GK!$A$2:$A$9999,"&lt;="&amp;AA80)</f>
        <v>168</v>
      </c>
      <c r="AC80" s="90">
        <f>L80*MIN(N80,AB80)</f>
        <v>0</v>
      </c>
      <c r="AD80" s="93">
        <f t="shared" si="13"/>
        <v>0</v>
      </c>
    </row>
    <row r="81" spans="1:30" ht="16.5">
      <c r="A81" s="76"/>
      <c r="B81" s="49"/>
      <c r="C81" s="49"/>
      <c r="D81" s="50"/>
      <c r="E81" s="49"/>
      <c r="F81" s="49"/>
      <c r="G81" s="49"/>
      <c r="H81" s="49"/>
      <c r="I81" s="49"/>
      <c r="J81" s="49"/>
      <c r="K81" s="49"/>
      <c r="L81" s="49"/>
      <c r="M81" s="65">
        <f>IFERROR(VLOOKUP(Pieteikums!$G$14,darba!$A$1:$D$4,3),"")</f>
        <v>46054</v>
      </c>
      <c r="N81" s="142"/>
      <c r="O81" s="128"/>
      <c r="P81" s="154"/>
      <c r="Q81" s="154"/>
      <c r="R81" s="143"/>
      <c r="S81" s="128">
        <f t="shared" si="7"/>
        <v>0</v>
      </c>
      <c r="T81" s="66">
        <f t="shared" si="8"/>
        <v>0</v>
      </c>
      <c r="U81" s="66">
        <f t="shared" si="9"/>
        <v>0</v>
      </c>
      <c r="V81" s="66">
        <f t="shared" si="10"/>
        <v>0</v>
      </c>
      <c r="W81" s="66">
        <f t="shared" si="11"/>
        <v>0</v>
      </c>
      <c r="X81" s="66">
        <f t="shared" ref="X81" si="41">IF(P81="x",MIN(O81,L80*Y81),0)</f>
        <v>0</v>
      </c>
      <c r="Y81" s="67">
        <f>SUMIF(GK!$D$2:$D$9999,MONTH(Dati!M81)+(Pieteikums!$E$14-2021)*12,GK!$B$2:$B$9999)</f>
        <v>160</v>
      </c>
      <c r="Z81" s="68">
        <f>MAX(Pieteikums!$E$20,Dati!F80,Dati!H80,Dati!M81)</f>
        <v>46054</v>
      </c>
      <c r="AA81" s="68">
        <f>IFERROR(MIN(G80,I80,EDATE(M81,1)-1),0)</f>
        <v>46081</v>
      </c>
      <c r="AB81" s="67">
        <f>SUMIFS(GK!$B$2:$B$9999,GK!$A$2:$A$9999,"&gt;="&amp;Z81,GK!$A$2:$A$9999,"&lt;="&amp;AA81)</f>
        <v>160</v>
      </c>
      <c r="AC81" s="66">
        <f>L80*MIN(N81,AB81)</f>
        <v>0</v>
      </c>
      <c r="AD81" s="69">
        <f t="shared" si="13"/>
        <v>0</v>
      </c>
    </row>
    <row r="82" spans="1:30" ht="17.25" thickBot="1">
      <c r="A82" s="78"/>
      <c r="B82" s="58"/>
      <c r="C82" s="58"/>
      <c r="D82" s="59"/>
      <c r="E82" s="58"/>
      <c r="F82" s="58"/>
      <c r="G82" s="58"/>
      <c r="H82" s="58"/>
      <c r="I82" s="58"/>
      <c r="J82" s="58"/>
      <c r="K82" s="58"/>
      <c r="L82" s="58"/>
      <c r="M82" s="94">
        <f>IFERROR(VLOOKUP(Pieteikums!$G$14,darba!$A$1:$D$4,4),"")</f>
        <v>46082</v>
      </c>
      <c r="N82" s="148"/>
      <c r="O82" s="131"/>
      <c r="P82" s="157"/>
      <c r="Q82" s="157"/>
      <c r="R82" s="149"/>
      <c r="S82" s="131">
        <f t="shared" si="7"/>
        <v>0</v>
      </c>
      <c r="T82" s="95">
        <f t="shared" si="8"/>
        <v>0</v>
      </c>
      <c r="U82" s="95">
        <f t="shared" si="9"/>
        <v>0</v>
      </c>
      <c r="V82" s="95">
        <f t="shared" si="10"/>
        <v>0</v>
      </c>
      <c r="W82" s="95">
        <f t="shared" si="11"/>
        <v>0</v>
      </c>
      <c r="X82" s="95">
        <f t="shared" ref="X82" si="42">IF(P82="x",MIN(O82,L80*Y82),0)</f>
        <v>0</v>
      </c>
      <c r="Y82" s="96">
        <f>SUMIF(GK!$D$2:$D$9999,MONTH(Dati!M82)+(Pieteikums!$E$14-2021)*12,GK!$B$2:$B$9999)</f>
        <v>176</v>
      </c>
      <c r="Z82" s="97">
        <f>MAX(Pieteikums!$E$20,Dati!F80,Dati!H80,Dati!M82)</f>
        <v>46082</v>
      </c>
      <c r="AA82" s="126">
        <f>IFERROR(MIN(G80,I80,EDATE(M82,1)-1),0)</f>
        <v>46112</v>
      </c>
      <c r="AB82" s="96">
        <f>SUMIFS(GK!$B$2:$B$9999,GK!$A$2:$A$9999,"&gt;="&amp;Z82,GK!$A$2:$A$9999,"&lt;="&amp;AA82)</f>
        <v>176</v>
      </c>
      <c r="AC82" s="95">
        <f>L80*MIN(N82,AB82)</f>
        <v>0</v>
      </c>
      <c r="AD82" s="98">
        <f t="shared" si="13"/>
        <v>0</v>
      </c>
    </row>
    <row r="83" spans="1:30">
      <c r="E83" s="1" t="s">
        <v>117</v>
      </c>
    </row>
    <row r="84" spans="1:30">
      <c r="E84" s="1" t="s">
        <v>118</v>
      </c>
    </row>
    <row r="85" spans="1:30">
      <c r="E85" s="161" t="s">
        <v>119</v>
      </c>
    </row>
    <row r="86" spans="1:30">
      <c r="E86" s="161" t="s">
        <v>120</v>
      </c>
    </row>
    <row r="87" spans="1:30">
      <c r="E87" s="161" t="s">
        <v>121</v>
      </c>
    </row>
    <row r="89" spans="1:30" ht="18.75">
      <c r="B89" s="85" t="s">
        <v>74</v>
      </c>
      <c r="C89" s="3"/>
    </row>
    <row r="90" spans="1:30" ht="15">
      <c r="B90" s="81" t="s">
        <v>76</v>
      </c>
      <c r="C90" s="82"/>
      <c r="D90" s="289" t="str">
        <f>IF(Pieteikums!$E$16="","",Pieteikums!$E$16)</f>
        <v/>
      </c>
      <c r="E90" s="290"/>
      <c r="F90" s="290"/>
      <c r="G90" s="291"/>
      <c r="I90" s="82"/>
      <c r="J90" s="86" t="s">
        <v>77</v>
      </c>
      <c r="K90" s="88" t="str">
        <f>IF(Pieteikums!$E$18="","",Pieteikums!$E$18)</f>
        <v/>
      </c>
    </row>
    <row r="91" spans="1:30" ht="15">
      <c r="B91" s="81" t="s">
        <v>79</v>
      </c>
      <c r="C91" s="82"/>
      <c r="D91" s="87">
        <f>Pieteikums!$E$14</f>
        <v>2026</v>
      </c>
      <c r="E91" s="292">
        <f>Pieteikums!$G$14</f>
        <v>1</v>
      </c>
      <c r="F91" s="292"/>
      <c r="G91" s="84"/>
      <c r="H91" s="84"/>
      <c r="I91" s="84"/>
      <c r="J91" s="84"/>
    </row>
    <row r="93" spans="1:30" ht="13.5" thickBot="1">
      <c r="T93" s="177"/>
      <c r="U93" s="177"/>
      <c r="V93" s="177"/>
      <c r="W93" s="177"/>
      <c r="X93" s="177"/>
    </row>
    <row r="94" spans="1:30">
      <c r="A94" s="285" t="s">
        <v>83</v>
      </c>
      <c r="B94" s="287" t="s">
        <v>84</v>
      </c>
      <c r="C94" s="287" t="s">
        <v>85</v>
      </c>
      <c r="D94" s="280" t="s">
        <v>86</v>
      </c>
      <c r="E94" s="280" t="s">
        <v>87</v>
      </c>
      <c r="F94" s="280" t="s">
        <v>88</v>
      </c>
      <c r="G94" s="280" t="s">
        <v>89</v>
      </c>
      <c r="H94" s="280" t="s">
        <v>90</v>
      </c>
      <c r="I94" s="280" t="s">
        <v>91</v>
      </c>
      <c r="J94" s="282" t="s">
        <v>92</v>
      </c>
      <c r="K94" s="283"/>
      <c r="L94" s="284"/>
      <c r="M94" s="272" t="s">
        <v>93</v>
      </c>
      <c r="N94" s="274" t="s">
        <v>94</v>
      </c>
      <c r="O94" s="275"/>
      <c r="P94" s="275"/>
      <c r="Q94" s="275"/>
      <c r="R94" s="275"/>
      <c r="S94" s="276"/>
      <c r="T94" s="277" t="s">
        <v>95</v>
      </c>
      <c r="U94" s="277" t="s">
        <v>96</v>
      </c>
      <c r="V94" s="277"/>
      <c r="W94" s="277"/>
      <c r="X94" s="277"/>
      <c r="Y94" s="274" t="s">
        <v>122</v>
      </c>
      <c r="Z94" s="275"/>
      <c r="AA94" s="275"/>
      <c r="AB94" s="275"/>
      <c r="AC94" s="275"/>
      <c r="AD94" s="279"/>
    </row>
    <row r="95" spans="1:30" ht="115.5" thickBot="1">
      <c r="A95" s="286"/>
      <c r="B95" s="288"/>
      <c r="C95" s="288"/>
      <c r="D95" s="281"/>
      <c r="E95" s="281"/>
      <c r="F95" s="281"/>
      <c r="G95" s="281"/>
      <c r="H95" s="281"/>
      <c r="I95" s="281"/>
      <c r="J95" s="31" t="s">
        <v>98</v>
      </c>
      <c r="K95" s="31" t="s">
        <v>99</v>
      </c>
      <c r="L95" s="31" t="s">
        <v>100</v>
      </c>
      <c r="M95" s="273"/>
      <c r="N95" s="32" t="s">
        <v>123</v>
      </c>
      <c r="O95" s="32" t="s">
        <v>102</v>
      </c>
      <c r="P95" s="32" t="s">
        <v>103</v>
      </c>
      <c r="Q95" s="32" t="s">
        <v>104</v>
      </c>
      <c r="R95" s="32" t="s">
        <v>105</v>
      </c>
      <c r="S95" s="32" t="s">
        <v>106</v>
      </c>
      <c r="T95" s="278"/>
      <c r="U95" s="188" t="s">
        <v>107</v>
      </c>
      <c r="V95" s="32" t="s">
        <v>108</v>
      </c>
      <c r="W95" s="32" t="s">
        <v>109</v>
      </c>
      <c r="X95" s="32" t="s">
        <v>110</v>
      </c>
      <c r="Y95" s="32" t="s">
        <v>111</v>
      </c>
      <c r="Z95" s="32" t="s">
        <v>112</v>
      </c>
      <c r="AA95" s="32" t="s">
        <v>113</v>
      </c>
      <c r="AB95" s="32" t="s">
        <v>114</v>
      </c>
      <c r="AC95" s="32" t="s">
        <v>124</v>
      </c>
      <c r="AD95" s="42" t="s">
        <v>116</v>
      </c>
    </row>
    <row r="96" spans="1:30" ht="13.5" thickBot="1">
      <c r="A96" s="39">
        <v>1</v>
      </c>
      <c r="B96" s="40">
        <v>2</v>
      </c>
      <c r="C96" s="40">
        <v>3</v>
      </c>
      <c r="D96" s="40">
        <v>4</v>
      </c>
      <c r="E96" s="40">
        <v>5</v>
      </c>
      <c r="F96" s="40">
        <v>6</v>
      </c>
      <c r="G96" s="40">
        <v>7</v>
      </c>
      <c r="H96" s="40">
        <v>8</v>
      </c>
      <c r="I96" s="40">
        <v>9</v>
      </c>
      <c r="J96" s="40">
        <v>10</v>
      </c>
      <c r="K96" s="40">
        <v>11</v>
      </c>
      <c r="L96" s="40">
        <v>12</v>
      </c>
      <c r="M96" s="40">
        <v>13</v>
      </c>
      <c r="N96" s="40">
        <v>14</v>
      </c>
      <c r="O96" s="40">
        <v>15</v>
      </c>
      <c r="P96" s="40">
        <v>16</v>
      </c>
      <c r="Q96" s="40">
        <v>17</v>
      </c>
      <c r="R96" s="40">
        <v>18</v>
      </c>
      <c r="S96" s="40">
        <v>19</v>
      </c>
      <c r="T96" s="176">
        <v>20</v>
      </c>
      <c r="U96" s="176">
        <v>21</v>
      </c>
      <c r="V96" s="176">
        <v>22</v>
      </c>
      <c r="W96" s="176">
        <v>23</v>
      </c>
      <c r="X96" s="176">
        <v>24</v>
      </c>
      <c r="Y96" s="40">
        <v>25</v>
      </c>
      <c r="Z96" s="40">
        <v>26</v>
      </c>
      <c r="AA96" s="40">
        <v>27</v>
      </c>
      <c r="AB96" s="40">
        <v>28</v>
      </c>
      <c r="AC96" s="40">
        <v>29</v>
      </c>
      <c r="AD96" s="40">
        <v>30</v>
      </c>
    </row>
    <row r="97" spans="1:30" ht="15">
      <c r="A97" s="75">
        <v>21</v>
      </c>
      <c r="B97" s="43"/>
      <c r="C97" s="43"/>
      <c r="D97" s="44"/>
      <c r="E97" s="45"/>
      <c r="F97" s="46"/>
      <c r="G97" s="46"/>
      <c r="H97" s="46"/>
      <c r="I97" s="46"/>
      <c r="J97" s="43"/>
      <c r="K97" s="43"/>
      <c r="L97" s="47"/>
      <c r="M97" s="60">
        <f>IFERROR(VLOOKUP(Pieteikums!$G$14,darba!$A$1:$D$4,2),"")</f>
        <v>46023</v>
      </c>
      <c r="N97" s="140"/>
      <c r="O97" s="127"/>
      <c r="P97" s="153"/>
      <c r="Q97" s="153"/>
      <c r="R97" s="141"/>
      <c r="S97" s="127">
        <f t="shared" ref="S97:S126" si="43">ROUND((O97+Q97)*R97,2)</f>
        <v>0</v>
      </c>
      <c r="T97" s="61">
        <f t="shared" ref="T97:T126" si="44">SUM(U97:X97)</f>
        <v>0</v>
      </c>
      <c r="U97" s="61">
        <f t="shared" ref="U97:U126" si="45">MIN(ROUND(O97*R97,2),AD97)</f>
        <v>0</v>
      </c>
      <c r="V97" s="61">
        <f t="shared" ref="V97:V126" si="46">ROUND(Q97*R97,2)</f>
        <v>0</v>
      </c>
      <c r="W97" s="61">
        <f t="shared" ref="W97:W126" si="47">Q97</f>
        <v>0</v>
      </c>
      <c r="X97" s="61">
        <f t="shared" ref="X97" si="48">IF(P97="x",MIN(O97,L97*Y97),0)</f>
        <v>0</v>
      </c>
      <c r="Y97" s="62">
        <f>SUMIF(GK!$D$2:$D$9999,MONTH(Dati!M97)+(Pieteikums!$E$14-2021)*12,GK!$B$2:$B$9999)</f>
        <v>168</v>
      </c>
      <c r="Z97" s="63">
        <f>MAX(Pieteikums!$E$20,Dati!F97,Dati!H97,Dati!M97)</f>
        <v>46023</v>
      </c>
      <c r="AA97" s="92">
        <f>IFERROR(MIN(G97,I97,EDATE(M97,1)-1),0)</f>
        <v>46053</v>
      </c>
      <c r="AB97" s="62">
        <f>SUMIFS(GK!$B$2:$B$9999,GK!$A$2:$A$9999,"&gt;="&amp;Z97,GK!$A$2:$A$9999,"&lt;="&amp;AA97)</f>
        <v>168</v>
      </c>
      <c r="AC97" s="61">
        <f>L97*MIN(N97,AB97)</f>
        <v>0</v>
      </c>
      <c r="AD97" s="64">
        <f t="shared" ref="AD97:AD126" si="49">ROUND(AC97*R97,2)</f>
        <v>0</v>
      </c>
    </row>
    <row r="98" spans="1:30" ht="16.5">
      <c r="A98" s="76"/>
      <c r="B98" s="49"/>
      <c r="C98" s="49"/>
      <c r="D98" s="50"/>
      <c r="E98" s="49"/>
      <c r="F98" s="49"/>
      <c r="G98" s="49"/>
      <c r="H98" s="49"/>
      <c r="I98" s="49"/>
      <c r="J98" s="49"/>
      <c r="K98" s="49"/>
      <c r="L98" s="49"/>
      <c r="M98" s="65">
        <f>IFERROR(VLOOKUP(Pieteikums!$G$14,darba!$A$1:$D$4,3),"")</f>
        <v>46054</v>
      </c>
      <c r="N98" s="142"/>
      <c r="O98" s="128"/>
      <c r="P98" s="154"/>
      <c r="Q98" s="154"/>
      <c r="R98" s="143"/>
      <c r="S98" s="128">
        <f t="shared" si="43"/>
        <v>0</v>
      </c>
      <c r="T98" s="66">
        <f t="shared" si="44"/>
        <v>0</v>
      </c>
      <c r="U98" s="66">
        <f t="shared" si="45"/>
        <v>0</v>
      </c>
      <c r="V98" s="66">
        <f t="shared" si="46"/>
        <v>0</v>
      </c>
      <c r="W98" s="66">
        <f t="shared" si="47"/>
        <v>0</v>
      </c>
      <c r="X98" s="66">
        <f t="shared" ref="X98" si="50">IF(P98="x",MIN(O98,L97*Y98),0)</f>
        <v>0</v>
      </c>
      <c r="Y98" s="67">
        <f>SUMIF(GK!$D$2:$D$9999,MONTH(Dati!M98)+(Pieteikums!$E$14-2021)*12,GK!$B$2:$B$9999)</f>
        <v>160</v>
      </c>
      <c r="Z98" s="68">
        <f>MAX(Pieteikums!$E$20,Dati!F97,Dati!H97,Dati!M98)</f>
        <v>46054</v>
      </c>
      <c r="AA98" s="68">
        <f>IFERROR(MIN(G97,I97,EDATE(M98,1)-1),0)</f>
        <v>46081</v>
      </c>
      <c r="AB98" s="67">
        <f>SUMIFS(GK!$B$2:$B$9999,GK!$A$2:$A$9999,"&gt;="&amp;Z98,GK!$A$2:$A$9999,"&lt;="&amp;AA98)</f>
        <v>160</v>
      </c>
      <c r="AC98" s="66">
        <f>L97*MIN(N98,AB98)</f>
        <v>0</v>
      </c>
      <c r="AD98" s="69">
        <f t="shared" si="49"/>
        <v>0</v>
      </c>
    </row>
    <row r="99" spans="1:30" ht="16.5">
      <c r="A99" s="77"/>
      <c r="B99" s="51"/>
      <c r="C99" s="51"/>
      <c r="D99" s="52"/>
      <c r="E99" s="51"/>
      <c r="F99" s="51"/>
      <c r="G99" s="51"/>
      <c r="H99" s="51"/>
      <c r="I99" s="51"/>
      <c r="J99" s="51"/>
      <c r="K99" s="51"/>
      <c r="L99" s="51"/>
      <c r="M99" s="70">
        <f>IFERROR(VLOOKUP(Pieteikums!$G$14,darba!$A$1:$D$4,4),"")</f>
        <v>46082</v>
      </c>
      <c r="N99" s="144"/>
      <c r="O99" s="129"/>
      <c r="P99" s="155"/>
      <c r="Q99" s="155"/>
      <c r="R99" s="145"/>
      <c r="S99" s="129">
        <f t="shared" si="43"/>
        <v>0</v>
      </c>
      <c r="T99" s="71">
        <f t="shared" si="44"/>
        <v>0</v>
      </c>
      <c r="U99" s="71">
        <f t="shared" si="45"/>
        <v>0</v>
      </c>
      <c r="V99" s="71">
        <f t="shared" si="46"/>
        <v>0</v>
      </c>
      <c r="W99" s="71">
        <f t="shared" si="47"/>
        <v>0</v>
      </c>
      <c r="X99" s="71">
        <f t="shared" ref="X99" si="51">IF(P99="x",MIN(O99,L97*Y99),0)</f>
        <v>0</v>
      </c>
      <c r="Y99" s="72">
        <f>SUMIF(GK!$D$2:$D$9999,MONTH(Dati!M99)+(Pieteikums!$E$14-2021)*12,GK!$B$2:$B$9999)</f>
        <v>176</v>
      </c>
      <c r="Z99" s="73">
        <f>MAX(Pieteikums!$E$20,Dati!F97,Dati!H97,Dati!M99)</f>
        <v>46082</v>
      </c>
      <c r="AA99" s="73">
        <f>IFERROR(MIN(G97,I97,EDATE(M99,1)-1),0)</f>
        <v>46112</v>
      </c>
      <c r="AB99" s="72">
        <f>SUMIFS(GK!$B$2:$B$9999,GK!$A$2:$A$9999,"&gt;="&amp;Z99,GK!$A$2:$A$9999,"&lt;="&amp;AA99)</f>
        <v>176</v>
      </c>
      <c r="AC99" s="71">
        <f>L97*MIN(N99,AB99)</f>
        <v>0</v>
      </c>
      <c r="AD99" s="74">
        <f t="shared" si="49"/>
        <v>0</v>
      </c>
    </row>
    <row r="100" spans="1:30" ht="15">
      <c r="A100" s="76">
        <v>22</v>
      </c>
      <c r="B100" s="53"/>
      <c r="C100" s="53"/>
      <c r="D100" s="54"/>
      <c r="E100" s="55"/>
      <c r="F100" s="56"/>
      <c r="G100" s="56"/>
      <c r="H100" s="56"/>
      <c r="I100" s="56"/>
      <c r="J100" s="53"/>
      <c r="K100" s="53"/>
      <c r="L100" s="57"/>
      <c r="M100" s="89">
        <f>IFERROR(VLOOKUP(Pieteikums!$G$14,darba!$A$1:$D$4,2),"")</f>
        <v>46023</v>
      </c>
      <c r="N100" s="146"/>
      <c r="O100" s="130"/>
      <c r="P100" s="156"/>
      <c r="Q100" s="156"/>
      <c r="R100" s="147"/>
      <c r="S100" s="130">
        <f t="shared" si="43"/>
        <v>0</v>
      </c>
      <c r="T100" s="90">
        <f t="shared" si="44"/>
        <v>0</v>
      </c>
      <c r="U100" s="90">
        <f t="shared" si="45"/>
        <v>0</v>
      </c>
      <c r="V100" s="90">
        <f t="shared" si="46"/>
        <v>0</v>
      </c>
      <c r="W100" s="90">
        <f t="shared" si="47"/>
        <v>0</v>
      </c>
      <c r="X100" s="90">
        <f t="shared" ref="X100" si="52">IF(P100="x",MIN(O100,L100*Y100),0)</f>
        <v>0</v>
      </c>
      <c r="Y100" s="91">
        <f>SUMIF(GK!$D$2:$D$9999,MONTH(Dati!M100)+(Pieteikums!$E$14-2021)*12,GK!$B$2:$B$9999)</f>
        <v>168</v>
      </c>
      <c r="Z100" s="92">
        <f>MAX(Pieteikums!$E$20,Dati!F100,Dati!H100,Dati!M100)</f>
        <v>46023</v>
      </c>
      <c r="AA100" s="92">
        <f>IFERROR(MIN(G100,I100,EDATE(M100,1)-1),0)</f>
        <v>46053</v>
      </c>
      <c r="AB100" s="91">
        <f>SUMIFS(GK!$B$2:$B$9999,GK!$A$2:$A$9999,"&gt;="&amp;Z100,GK!$A$2:$A$9999,"&lt;="&amp;AA100)</f>
        <v>168</v>
      </c>
      <c r="AC100" s="90">
        <f>L100*MIN(N100,AB100)</f>
        <v>0</v>
      </c>
      <c r="AD100" s="93">
        <f t="shared" si="49"/>
        <v>0</v>
      </c>
    </row>
    <row r="101" spans="1:30" ht="16.5">
      <c r="A101" s="76"/>
      <c r="B101" s="49"/>
      <c r="C101" s="49"/>
      <c r="D101" s="50"/>
      <c r="E101" s="49"/>
      <c r="F101" s="49"/>
      <c r="G101" s="49"/>
      <c r="H101" s="49"/>
      <c r="I101" s="49"/>
      <c r="J101" s="49"/>
      <c r="K101" s="49"/>
      <c r="L101" s="49"/>
      <c r="M101" s="65">
        <f>IFERROR(VLOOKUP(Pieteikums!$G$14,darba!$A$1:$D$4,3),"")</f>
        <v>46054</v>
      </c>
      <c r="N101" s="142"/>
      <c r="O101" s="128"/>
      <c r="P101" s="154"/>
      <c r="Q101" s="154"/>
      <c r="R101" s="143"/>
      <c r="S101" s="128">
        <f t="shared" si="43"/>
        <v>0</v>
      </c>
      <c r="T101" s="66">
        <f t="shared" si="44"/>
        <v>0</v>
      </c>
      <c r="U101" s="66">
        <f t="shared" si="45"/>
        <v>0</v>
      </c>
      <c r="V101" s="66">
        <f t="shared" si="46"/>
        <v>0</v>
      </c>
      <c r="W101" s="66">
        <f t="shared" si="47"/>
        <v>0</v>
      </c>
      <c r="X101" s="66">
        <f t="shared" ref="X101" si="53">IF(P101="x",MIN(O101,L100*Y101),0)</f>
        <v>0</v>
      </c>
      <c r="Y101" s="67">
        <f>SUMIF(GK!$D$2:$D$9999,MONTH(Dati!M101)+(Pieteikums!$E$14-2021)*12,GK!$B$2:$B$9999)</f>
        <v>160</v>
      </c>
      <c r="Z101" s="68">
        <f>MAX(Pieteikums!$E$20,Dati!F100,Dati!H100,Dati!M101)</f>
        <v>46054</v>
      </c>
      <c r="AA101" s="68">
        <f>IFERROR(MIN(G100,I100,EDATE(M101,1)-1),0)</f>
        <v>46081</v>
      </c>
      <c r="AB101" s="67">
        <f>SUMIFS(GK!$B$2:$B$9999,GK!$A$2:$A$9999,"&gt;="&amp;Z101,GK!$A$2:$A$9999,"&lt;="&amp;AA101)</f>
        <v>160</v>
      </c>
      <c r="AC101" s="66">
        <f>L100*MIN(N101,AB101)</f>
        <v>0</v>
      </c>
      <c r="AD101" s="69">
        <f t="shared" si="49"/>
        <v>0</v>
      </c>
    </row>
    <row r="102" spans="1:30" ht="16.5">
      <c r="A102" s="77"/>
      <c r="B102" s="51"/>
      <c r="C102" s="51"/>
      <c r="D102" s="52"/>
      <c r="E102" s="51"/>
      <c r="F102" s="51"/>
      <c r="G102" s="51"/>
      <c r="H102" s="51"/>
      <c r="I102" s="51"/>
      <c r="J102" s="51"/>
      <c r="K102" s="51"/>
      <c r="L102" s="51"/>
      <c r="M102" s="70">
        <f>IFERROR(VLOOKUP(Pieteikums!$G$14,darba!$A$1:$D$4,4),"")</f>
        <v>46082</v>
      </c>
      <c r="N102" s="144"/>
      <c r="O102" s="129"/>
      <c r="P102" s="155"/>
      <c r="Q102" s="155"/>
      <c r="R102" s="145"/>
      <c r="S102" s="129">
        <f t="shared" si="43"/>
        <v>0</v>
      </c>
      <c r="T102" s="71">
        <f t="shared" si="44"/>
        <v>0</v>
      </c>
      <c r="U102" s="71">
        <f t="shared" si="45"/>
        <v>0</v>
      </c>
      <c r="V102" s="71">
        <f t="shared" si="46"/>
        <v>0</v>
      </c>
      <c r="W102" s="71">
        <f t="shared" si="47"/>
        <v>0</v>
      </c>
      <c r="X102" s="71">
        <f t="shared" ref="X102" si="54">IF(P102="x",MIN(O102,L100*Y102),0)</f>
        <v>0</v>
      </c>
      <c r="Y102" s="72">
        <f>SUMIF(GK!$D$2:$D$9999,MONTH(Dati!M102)+(Pieteikums!$E$14-2021)*12,GK!$B$2:$B$9999)</f>
        <v>176</v>
      </c>
      <c r="Z102" s="73">
        <f>MAX(Pieteikums!$E$20,Dati!F100,Dati!H100,Dati!M102)</f>
        <v>46082</v>
      </c>
      <c r="AA102" s="73">
        <f>IFERROR(MIN(G100,I100,EDATE(M102,1)-1),0)</f>
        <v>46112</v>
      </c>
      <c r="AB102" s="72">
        <f>SUMIFS(GK!$B$2:$B$9999,GK!$A$2:$A$9999,"&gt;="&amp;Z102,GK!$A$2:$A$9999,"&lt;="&amp;AA102)</f>
        <v>176</v>
      </c>
      <c r="AC102" s="71">
        <f>L100*MIN(N102,AB102)</f>
        <v>0</v>
      </c>
      <c r="AD102" s="74">
        <f t="shared" si="49"/>
        <v>0</v>
      </c>
    </row>
    <row r="103" spans="1:30" ht="15">
      <c r="A103" s="76">
        <v>23</v>
      </c>
      <c r="B103" s="53"/>
      <c r="C103" s="53"/>
      <c r="D103" s="54"/>
      <c r="E103" s="55"/>
      <c r="F103" s="56"/>
      <c r="G103" s="56"/>
      <c r="H103" s="56"/>
      <c r="I103" s="56"/>
      <c r="J103" s="53"/>
      <c r="K103" s="53"/>
      <c r="L103" s="57"/>
      <c r="M103" s="89">
        <f>IFERROR(VLOOKUP(Pieteikums!$G$14,darba!$A$1:$D$4,2),"")</f>
        <v>46023</v>
      </c>
      <c r="N103" s="146"/>
      <c r="O103" s="130"/>
      <c r="P103" s="156"/>
      <c r="Q103" s="156"/>
      <c r="R103" s="147"/>
      <c r="S103" s="130">
        <f t="shared" si="43"/>
        <v>0</v>
      </c>
      <c r="T103" s="90">
        <f t="shared" si="44"/>
        <v>0</v>
      </c>
      <c r="U103" s="90">
        <f t="shared" si="45"/>
        <v>0</v>
      </c>
      <c r="V103" s="90">
        <f t="shared" si="46"/>
        <v>0</v>
      </c>
      <c r="W103" s="90">
        <f t="shared" si="47"/>
        <v>0</v>
      </c>
      <c r="X103" s="90">
        <f t="shared" ref="X103" si="55">IF(P103="x",MIN(O103,L103*Y103),0)</f>
        <v>0</v>
      </c>
      <c r="Y103" s="91">
        <f>SUMIF(GK!$D$2:$D$9999,MONTH(Dati!M103)+(Pieteikums!$E$14-2021)*12,GK!$B$2:$B$9999)</f>
        <v>168</v>
      </c>
      <c r="Z103" s="92">
        <f>MAX(Pieteikums!$E$20,Dati!F103,Dati!H103,Dati!M103)</f>
        <v>46023</v>
      </c>
      <c r="AA103" s="92">
        <f>IFERROR(MIN(G103,I103,EDATE(M103,1)-1),0)</f>
        <v>46053</v>
      </c>
      <c r="AB103" s="91">
        <f>SUMIFS(GK!$B$2:$B$9999,GK!$A$2:$A$9999,"&gt;="&amp;Z103,GK!$A$2:$A$9999,"&lt;="&amp;AA103)</f>
        <v>168</v>
      </c>
      <c r="AC103" s="90">
        <f>L103*MIN(N103,AB103)</f>
        <v>0</v>
      </c>
      <c r="AD103" s="93">
        <f t="shared" si="49"/>
        <v>0</v>
      </c>
    </row>
    <row r="104" spans="1:30" ht="16.5">
      <c r="A104" s="76"/>
      <c r="B104" s="49"/>
      <c r="C104" s="49"/>
      <c r="D104" s="50"/>
      <c r="E104" s="49"/>
      <c r="F104" s="49"/>
      <c r="G104" s="49"/>
      <c r="H104" s="49"/>
      <c r="I104" s="49"/>
      <c r="J104" s="49"/>
      <c r="K104" s="49"/>
      <c r="L104" s="49"/>
      <c r="M104" s="65">
        <f>IFERROR(VLOOKUP(Pieteikums!$G$14,darba!$A$1:$D$4,3),"")</f>
        <v>46054</v>
      </c>
      <c r="N104" s="142"/>
      <c r="O104" s="128"/>
      <c r="P104" s="154"/>
      <c r="Q104" s="154"/>
      <c r="R104" s="143"/>
      <c r="S104" s="128">
        <f t="shared" si="43"/>
        <v>0</v>
      </c>
      <c r="T104" s="66">
        <f t="shared" si="44"/>
        <v>0</v>
      </c>
      <c r="U104" s="66">
        <f t="shared" si="45"/>
        <v>0</v>
      </c>
      <c r="V104" s="66">
        <f t="shared" si="46"/>
        <v>0</v>
      </c>
      <c r="W104" s="66">
        <f t="shared" si="47"/>
        <v>0</v>
      </c>
      <c r="X104" s="66">
        <f t="shared" ref="X104" si="56">IF(P104="x",MIN(O104,L103*Y104),0)</f>
        <v>0</v>
      </c>
      <c r="Y104" s="67">
        <f>SUMIF(GK!$D$2:$D$9999,MONTH(Dati!M104)+(Pieteikums!$E$14-2021)*12,GK!$B$2:$B$9999)</f>
        <v>160</v>
      </c>
      <c r="Z104" s="68">
        <f>MAX(Pieteikums!$E$20,Dati!F103,Dati!H103,Dati!M104)</f>
        <v>46054</v>
      </c>
      <c r="AA104" s="68">
        <f>IFERROR(MIN(G103,I103,EDATE(M104,1)-1),0)</f>
        <v>46081</v>
      </c>
      <c r="AB104" s="67">
        <f>SUMIFS(GK!$B$2:$B$9999,GK!$A$2:$A$9999,"&gt;="&amp;Z104,GK!$A$2:$A$9999,"&lt;="&amp;AA104)</f>
        <v>160</v>
      </c>
      <c r="AC104" s="66">
        <f>L103*MIN(N104,AB104)</f>
        <v>0</v>
      </c>
      <c r="AD104" s="69">
        <f t="shared" si="49"/>
        <v>0</v>
      </c>
    </row>
    <row r="105" spans="1:30" ht="16.5">
      <c r="A105" s="77"/>
      <c r="B105" s="51"/>
      <c r="C105" s="51"/>
      <c r="D105" s="52"/>
      <c r="E105" s="51"/>
      <c r="F105" s="51"/>
      <c r="G105" s="51"/>
      <c r="H105" s="51"/>
      <c r="I105" s="51"/>
      <c r="J105" s="51"/>
      <c r="K105" s="51"/>
      <c r="L105" s="51"/>
      <c r="M105" s="70">
        <f>IFERROR(VLOOKUP(Pieteikums!$G$14,darba!$A$1:$D$4,4),"")</f>
        <v>46082</v>
      </c>
      <c r="N105" s="144"/>
      <c r="O105" s="129"/>
      <c r="P105" s="155"/>
      <c r="Q105" s="155"/>
      <c r="R105" s="145"/>
      <c r="S105" s="129">
        <f t="shared" si="43"/>
        <v>0</v>
      </c>
      <c r="T105" s="71">
        <f t="shared" si="44"/>
        <v>0</v>
      </c>
      <c r="U105" s="71">
        <f t="shared" si="45"/>
        <v>0</v>
      </c>
      <c r="V105" s="71">
        <f t="shared" si="46"/>
        <v>0</v>
      </c>
      <c r="W105" s="71">
        <f t="shared" si="47"/>
        <v>0</v>
      </c>
      <c r="X105" s="71">
        <f t="shared" ref="X105" si="57">IF(P105="x",MIN(O105,L103*Y105),0)</f>
        <v>0</v>
      </c>
      <c r="Y105" s="72">
        <f>SUMIF(GK!$D$2:$D$9999,MONTH(Dati!M105)+(Pieteikums!$E$14-2021)*12,GK!$B$2:$B$9999)</f>
        <v>176</v>
      </c>
      <c r="Z105" s="73">
        <f>MAX(Pieteikums!$E$20,Dati!F103,Dati!H103,Dati!M105)</f>
        <v>46082</v>
      </c>
      <c r="AA105" s="73">
        <f>IFERROR(MIN(G103,I103,EDATE(M105,1)-1),0)</f>
        <v>46112</v>
      </c>
      <c r="AB105" s="72">
        <f>SUMIFS(GK!$B$2:$B$9999,GK!$A$2:$A$9999,"&gt;="&amp;Z105,GK!$A$2:$A$9999,"&lt;="&amp;AA105)</f>
        <v>176</v>
      </c>
      <c r="AC105" s="71">
        <f>L103*MIN(N105,AB105)</f>
        <v>0</v>
      </c>
      <c r="AD105" s="74">
        <f t="shared" si="49"/>
        <v>0</v>
      </c>
    </row>
    <row r="106" spans="1:30" ht="15">
      <c r="A106" s="76">
        <v>24</v>
      </c>
      <c r="B106" s="53"/>
      <c r="C106" s="53"/>
      <c r="D106" s="54"/>
      <c r="E106" s="55"/>
      <c r="F106" s="56"/>
      <c r="G106" s="56"/>
      <c r="H106" s="56"/>
      <c r="I106" s="56"/>
      <c r="J106" s="53"/>
      <c r="K106" s="53"/>
      <c r="L106" s="57"/>
      <c r="M106" s="89">
        <f>IFERROR(VLOOKUP(Pieteikums!$G$14,darba!$A$1:$D$4,2),"")</f>
        <v>46023</v>
      </c>
      <c r="N106" s="146"/>
      <c r="O106" s="130"/>
      <c r="P106" s="156"/>
      <c r="Q106" s="156"/>
      <c r="R106" s="147"/>
      <c r="S106" s="130">
        <f t="shared" si="43"/>
        <v>0</v>
      </c>
      <c r="T106" s="90">
        <f t="shared" si="44"/>
        <v>0</v>
      </c>
      <c r="U106" s="90">
        <f t="shared" si="45"/>
        <v>0</v>
      </c>
      <c r="V106" s="90">
        <f t="shared" si="46"/>
        <v>0</v>
      </c>
      <c r="W106" s="90">
        <f t="shared" si="47"/>
        <v>0</v>
      </c>
      <c r="X106" s="90">
        <f t="shared" ref="X106" si="58">IF(P106="x",MIN(O106,L106*Y106),0)</f>
        <v>0</v>
      </c>
      <c r="Y106" s="91">
        <f>SUMIF(GK!$D$2:$D$9999,MONTH(Dati!M106)+(Pieteikums!$E$14-2021)*12,GK!$B$2:$B$9999)</f>
        <v>168</v>
      </c>
      <c r="Z106" s="92">
        <f>MAX(Pieteikums!$E$20,Dati!F106,Dati!H106,Dati!M106)</f>
        <v>46023</v>
      </c>
      <c r="AA106" s="92">
        <f>IFERROR(MIN(G106,I106,EDATE(M106,1)-1),0)</f>
        <v>46053</v>
      </c>
      <c r="AB106" s="91">
        <f>SUMIFS(GK!$B$2:$B$9999,GK!$A$2:$A$9999,"&gt;="&amp;Z106,GK!$A$2:$A$9999,"&lt;="&amp;AA106)</f>
        <v>168</v>
      </c>
      <c r="AC106" s="90">
        <f>L106*MIN(N106,AB106)</f>
        <v>0</v>
      </c>
      <c r="AD106" s="93">
        <f t="shared" si="49"/>
        <v>0</v>
      </c>
    </row>
    <row r="107" spans="1:30" ht="16.5">
      <c r="A107" s="76"/>
      <c r="B107" s="49"/>
      <c r="C107" s="49"/>
      <c r="D107" s="50"/>
      <c r="E107" s="49"/>
      <c r="F107" s="49"/>
      <c r="G107" s="49"/>
      <c r="H107" s="49"/>
      <c r="I107" s="49"/>
      <c r="J107" s="49"/>
      <c r="K107" s="49"/>
      <c r="L107" s="49"/>
      <c r="M107" s="65">
        <f>IFERROR(VLOOKUP(Pieteikums!$G$14,darba!$A$1:$D$4,3),"")</f>
        <v>46054</v>
      </c>
      <c r="N107" s="142"/>
      <c r="O107" s="128"/>
      <c r="P107" s="154"/>
      <c r="Q107" s="154"/>
      <c r="R107" s="143"/>
      <c r="S107" s="128">
        <f t="shared" si="43"/>
        <v>0</v>
      </c>
      <c r="T107" s="66">
        <f t="shared" si="44"/>
        <v>0</v>
      </c>
      <c r="U107" s="66">
        <f t="shared" si="45"/>
        <v>0</v>
      </c>
      <c r="V107" s="66">
        <f t="shared" si="46"/>
        <v>0</v>
      </c>
      <c r="W107" s="66">
        <f t="shared" si="47"/>
        <v>0</v>
      </c>
      <c r="X107" s="66">
        <f t="shared" ref="X107" si="59">IF(P107="x",MIN(O107,L106*Y107),0)</f>
        <v>0</v>
      </c>
      <c r="Y107" s="67">
        <f>SUMIF(GK!$D$2:$D$9999,MONTH(Dati!M107)+(Pieteikums!$E$14-2021)*12,GK!$B$2:$B$9999)</f>
        <v>160</v>
      </c>
      <c r="Z107" s="68">
        <f>MAX(Pieteikums!$E$20,Dati!F106,Dati!H106,Dati!M107)</f>
        <v>46054</v>
      </c>
      <c r="AA107" s="68">
        <f>IFERROR(MIN(G106,I106,EDATE(M107,1)-1),0)</f>
        <v>46081</v>
      </c>
      <c r="AB107" s="67">
        <f>SUMIFS(GK!$B$2:$B$9999,GK!$A$2:$A$9999,"&gt;="&amp;Z107,GK!$A$2:$A$9999,"&lt;="&amp;AA107)</f>
        <v>160</v>
      </c>
      <c r="AC107" s="66">
        <f>L106*MIN(N107,AB107)</f>
        <v>0</v>
      </c>
      <c r="AD107" s="69">
        <f t="shared" si="49"/>
        <v>0</v>
      </c>
    </row>
    <row r="108" spans="1:30" ht="16.5">
      <c r="A108" s="77"/>
      <c r="B108" s="51"/>
      <c r="C108" s="51"/>
      <c r="D108" s="52"/>
      <c r="E108" s="51"/>
      <c r="F108" s="51"/>
      <c r="G108" s="51"/>
      <c r="H108" s="51"/>
      <c r="I108" s="51"/>
      <c r="J108" s="51"/>
      <c r="K108" s="51"/>
      <c r="L108" s="51"/>
      <c r="M108" s="70">
        <f>IFERROR(VLOOKUP(Pieteikums!$G$14,darba!$A$1:$D$4,4),"")</f>
        <v>46082</v>
      </c>
      <c r="N108" s="144"/>
      <c r="O108" s="129"/>
      <c r="P108" s="155"/>
      <c r="Q108" s="155"/>
      <c r="R108" s="145"/>
      <c r="S108" s="129">
        <f t="shared" si="43"/>
        <v>0</v>
      </c>
      <c r="T108" s="71">
        <f t="shared" si="44"/>
        <v>0</v>
      </c>
      <c r="U108" s="71">
        <f t="shared" si="45"/>
        <v>0</v>
      </c>
      <c r="V108" s="71">
        <f t="shared" si="46"/>
        <v>0</v>
      </c>
      <c r="W108" s="71">
        <f t="shared" si="47"/>
        <v>0</v>
      </c>
      <c r="X108" s="71">
        <f t="shared" ref="X108" si="60">IF(P108="x",MIN(O108,L106*Y108),0)</f>
        <v>0</v>
      </c>
      <c r="Y108" s="72">
        <f>SUMIF(GK!$D$2:$D$9999,MONTH(Dati!M108)+(Pieteikums!$E$14-2021)*12,GK!$B$2:$B$9999)</f>
        <v>176</v>
      </c>
      <c r="Z108" s="73">
        <f>MAX(Pieteikums!$E$20,Dati!F106,Dati!H106,Dati!M108)</f>
        <v>46082</v>
      </c>
      <c r="AA108" s="73">
        <f>IFERROR(MIN(G106,I106,EDATE(M108,1)-1),0)</f>
        <v>46112</v>
      </c>
      <c r="AB108" s="72">
        <f>SUMIFS(GK!$B$2:$B$9999,GK!$A$2:$A$9999,"&gt;="&amp;Z108,GK!$A$2:$A$9999,"&lt;="&amp;AA108)</f>
        <v>176</v>
      </c>
      <c r="AC108" s="71">
        <f>L106*MIN(N108,AB108)</f>
        <v>0</v>
      </c>
      <c r="AD108" s="74">
        <f t="shared" si="49"/>
        <v>0</v>
      </c>
    </row>
    <row r="109" spans="1:30" ht="15">
      <c r="A109" s="76">
        <v>25</v>
      </c>
      <c r="B109" s="53"/>
      <c r="C109" s="53"/>
      <c r="D109" s="54"/>
      <c r="E109" s="55"/>
      <c r="F109" s="56"/>
      <c r="G109" s="56"/>
      <c r="H109" s="56"/>
      <c r="I109" s="56"/>
      <c r="J109" s="53"/>
      <c r="K109" s="53"/>
      <c r="L109" s="57"/>
      <c r="M109" s="89">
        <f>IFERROR(VLOOKUP(Pieteikums!$G$14,darba!$A$1:$D$4,2),"")</f>
        <v>46023</v>
      </c>
      <c r="N109" s="146"/>
      <c r="O109" s="130"/>
      <c r="P109" s="156"/>
      <c r="Q109" s="156"/>
      <c r="R109" s="147"/>
      <c r="S109" s="130">
        <f t="shared" si="43"/>
        <v>0</v>
      </c>
      <c r="T109" s="90">
        <f t="shared" si="44"/>
        <v>0</v>
      </c>
      <c r="U109" s="90">
        <f t="shared" si="45"/>
        <v>0</v>
      </c>
      <c r="V109" s="90">
        <f t="shared" si="46"/>
        <v>0</v>
      </c>
      <c r="W109" s="90">
        <f t="shared" si="47"/>
        <v>0</v>
      </c>
      <c r="X109" s="90">
        <f t="shared" ref="X109" si="61">IF(P109="x",MIN(O109,L109*Y109),0)</f>
        <v>0</v>
      </c>
      <c r="Y109" s="91">
        <f>SUMIF(GK!$D$2:$D$9999,MONTH(Dati!M109)+(Pieteikums!$E$14-2021)*12,GK!$B$2:$B$9999)</f>
        <v>168</v>
      </c>
      <c r="Z109" s="92">
        <f>MAX(Pieteikums!$E$20,Dati!F109,Dati!H109,Dati!M109)</f>
        <v>46023</v>
      </c>
      <c r="AA109" s="92">
        <f>IFERROR(MIN(G109,I109,EDATE(M109,1)-1),0)</f>
        <v>46053</v>
      </c>
      <c r="AB109" s="91">
        <f>SUMIFS(GK!$B$2:$B$9999,GK!$A$2:$A$9999,"&gt;="&amp;Z109,GK!$A$2:$A$9999,"&lt;="&amp;AA109)</f>
        <v>168</v>
      </c>
      <c r="AC109" s="90">
        <f>L109*MIN(N109,AB109)</f>
        <v>0</v>
      </c>
      <c r="AD109" s="93">
        <f t="shared" si="49"/>
        <v>0</v>
      </c>
    </row>
    <row r="110" spans="1:30" ht="16.5">
      <c r="A110" s="76"/>
      <c r="B110" s="49"/>
      <c r="C110" s="49"/>
      <c r="D110" s="50"/>
      <c r="E110" s="49"/>
      <c r="F110" s="49"/>
      <c r="G110" s="49"/>
      <c r="H110" s="49"/>
      <c r="I110" s="49"/>
      <c r="J110" s="49"/>
      <c r="K110" s="49"/>
      <c r="L110" s="49"/>
      <c r="M110" s="65">
        <f>IFERROR(VLOOKUP(Pieteikums!$G$14,darba!$A$1:$D$4,3),"")</f>
        <v>46054</v>
      </c>
      <c r="N110" s="142"/>
      <c r="O110" s="128"/>
      <c r="P110" s="154"/>
      <c r="Q110" s="154"/>
      <c r="R110" s="143"/>
      <c r="S110" s="128">
        <f t="shared" si="43"/>
        <v>0</v>
      </c>
      <c r="T110" s="66">
        <f t="shared" si="44"/>
        <v>0</v>
      </c>
      <c r="U110" s="66">
        <f t="shared" si="45"/>
        <v>0</v>
      </c>
      <c r="V110" s="66">
        <f t="shared" si="46"/>
        <v>0</v>
      </c>
      <c r="W110" s="66">
        <f t="shared" si="47"/>
        <v>0</v>
      </c>
      <c r="X110" s="66">
        <f t="shared" ref="X110" si="62">IF(P110="x",MIN(O110,L109*Y110),0)</f>
        <v>0</v>
      </c>
      <c r="Y110" s="67">
        <f>SUMIF(GK!$D$2:$D$9999,MONTH(Dati!M110)+(Pieteikums!$E$14-2021)*12,GK!$B$2:$B$9999)</f>
        <v>160</v>
      </c>
      <c r="Z110" s="68">
        <f>MAX(Pieteikums!$E$20,Dati!F109,Dati!H109,Dati!M110)</f>
        <v>46054</v>
      </c>
      <c r="AA110" s="68">
        <f>IFERROR(MIN(G109,I109,EDATE(M110,1)-1),0)</f>
        <v>46081</v>
      </c>
      <c r="AB110" s="67">
        <f>SUMIFS(GK!$B$2:$B$9999,GK!$A$2:$A$9999,"&gt;="&amp;Z110,GK!$A$2:$A$9999,"&lt;="&amp;AA110)</f>
        <v>160</v>
      </c>
      <c r="AC110" s="66">
        <f>L109*MIN(N110,AB110)</f>
        <v>0</v>
      </c>
      <c r="AD110" s="69">
        <f t="shared" si="49"/>
        <v>0</v>
      </c>
    </row>
    <row r="111" spans="1:30" ht="16.5">
      <c r="A111" s="77"/>
      <c r="B111" s="51"/>
      <c r="C111" s="51"/>
      <c r="D111" s="52"/>
      <c r="E111" s="51"/>
      <c r="F111" s="51"/>
      <c r="G111" s="51"/>
      <c r="H111" s="51"/>
      <c r="I111" s="51"/>
      <c r="J111" s="51"/>
      <c r="K111" s="51"/>
      <c r="L111" s="51"/>
      <c r="M111" s="70">
        <f>IFERROR(VLOOKUP(Pieteikums!$G$14,darba!$A$1:$D$4,4),"")</f>
        <v>46082</v>
      </c>
      <c r="N111" s="144"/>
      <c r="O111" s="129"/>
      <c r="P111" s="155"/>
      <c r="Q111" s="155"/>
      <c r="R111" s="145"/>
      <c r="S111" s="129">
        <f t="shared" si="43"/>
        <v>0</v>
      </c>
      <c r="T111" s="71">
        <f t="shared" si="44"/>
        <v>0</v>
      </c>
      <c r="U111" s="71">
        <f t="shared" si="45"/>
        <v>0</v>
      </c>
      <c r="V111" s="71">
        <f t="shared" si="46"/>
        <v>0</v>
      </c>
      <c r="W111" s="71">
        <f t="shared" si="47"/>
        <v>0</v>
      </c>
      <c r="X111" s="71">
        <f t="shared" ref="X111" si="63">IF(P111="x",MIN(O111,L109*Y111),0)</f>
        <v>0</v>
      </c>
      <c r="Y111" s="72">
        <f>SUMIF(GK!$D$2:$D$9999,MONTH(Dati!M111)+(Pieteikums!$E$14-2021)*12,GK!$B$2:$B$9999)</f>
        <v>176</v>
      </c>
      <c r="Z111" s="73">
        <f>MAX(Pieteikums!$E$20,Dati!F109,Dati!H109,Dati!M111)</f>
        <v>46082</v>
      </c>
      <c r="AA111" s="73">
        <f>IFERROR(MIN(G109,I109,EDATE(M111,1)-1),0)</f>
        <v>46112</v>
      </c>
      <c r="AB111" s="72">
        <f>SUMIFS(GK!$B$2:$B$9999,GK!$A$2:$A$9999,"&gt;="&amp;Z111,GK!$A$2:$A$9999,"&lt;="&amp;AA111)</f>
        <v>176</v>
      </c>
      <c r="AC111" s="71">
        <f>L109*MIN(N111,AB111)</f>
        <v>0</v>
      </c>
      <c r="AD111" s="74">
        <f t="shared" si="49"/>
        <v>0</v>
      </c>
    </row>
    <row r="112" spans="1:30" ht="15">
      <c r="A112" s="76">
        <v>26</v>
      </c>
      <c r="B112" s="53"/>
      <c r="C112" s="53"/>
      <c r="D112" s="54"/>
      <c r="E112" s="55"/>
      <c r="F112" s="56"/>
      <c r="G112" s="56"/>
      <c r="H112" s="56"/>
      <c r="I112" s="56"/>
      <c r="J112" s="53"/>
      <c r="K112" s="53"/>
      <c r="L112" s="57"/>
      <c r="M112" s="89">
        <f>IFERROR(VLOOKUP(Pieteikums!$G$14,darba!$A$1:$D$4,2),"")</f>
        <v>46023</v>
      </c>
      <c r="N112" s="146"/>
      <c r="O112" s="130"/>
      <c r="P112" s="156"/>
      <c r="Q112" s="156"/>
      <c r="R112" s="147"/>
      <c r="S112" s="130">
        <f t="shared" si="43"/>
        <v>0</v>
      </c>
      <c r="T112" s="90">
        <f t="shared" si="44"/>
        <v>0</v>
      </c>
      <c r="U112" s="90">
        <f t="shared" si="45"/>
        <v>0</v>
      </c>
      <c r="V112" s="90">
        <f t="shared" si="46"/>
        <v>0</v>
      </c>
      <c r="W112" s="90">
        <f t="shared" si="47"/>
        <v>0</v>
      </c>
      <c r="X112" s="90">
        <f t="shared" ref="X112" si="64">IF(P112="x",MIN(O112,L112*Y112),0)</f>
        <v>0</v>
      </c>
      <c r="Y112" s="91">
        <f>SUMIF(GK!$D$2:$D$9999,MONTH(Dati!M112)+(Pieteikums!$E$14-2021)*12,GK!$B$2:$B$9999)</f>
        <v>168</v>
      </c>
      <c r="Z112" s="92">
        <f>MAX(Pieteikums!$E$20,Dati!F112,Dati!H112,Dati!M112)</f>
        <v>46023</v>
      </c>
      <c r="AA112" s="92">
        <f>IFERROR(MIN(G112,I112,EDATE(M112,1)-1),0)</f>
        <v>46053</v>
      </c>
      <c r="AB112" s="91">
        <f>SUMIFS(GK!$B$2:$B$9999,GK!$A$2:$A$9999,"&gt;="&amp;Z112,GK!$A$2:$A$9999,"&lt;="&amp;AA112)</f>
        <v>168</v>
      </c>
      <c r="AC112" s="90">
        <f>L112*MIN(N112,AB112)</f>
        <v>0</v>
      </c>
      <c r="AD112" s="93">
        <f t="shared" si="49"/>
        <v>0</v>
      </c>
    </row>
    <row r="113" spans="1:30" ht="16.5">
      <c r="A113" s="76"/>
      <c r="B113" s="49"/>
      <c r="C113" s="49"/>
      <c r="D113" s="50"/>
      <c r="E113" s="49"/>
      <c r="F113" s="49"/>
      <c r="G113" s="49"/>
      <c r="H113" s="49"/>
      <c r="I113" s="49"/>
      <c r="J113" s="49"/>
      <c r="K113" s="49"/>
      <c r="L113" s="49"/>
      <c r="M113" s="65">
        <f>IFERROR(VLOOKUP(Pieteikums!$G$14,darba!$A$1:$D$4,3),"")</f>
        <v>46054</v>
      </c>
      <c r="N113" s="142"/>
      <c r="O113" s="128"/>
      <c r="P113" s="154"/>
      <c r="Q113" s="154"/>
      <c r="R113" s="143"/>
      <c r="S113" s="128">
        <f t="shared" si="43"/>
        <v>0</v>
      </c>
      <c r="T113" s="66">
        <f t="shared" si="44"/>
        <v>0</v>
      </c>
      <c r="U113" s="66">
        <f t="shared" si="45"/>
        <v>0</v>
      </c>
      <c r="V113" s="66">
        <f t="shared" si="46"/>
        <v>0</v>
      </c>
      <c r="W113" s="66">
        <f t="shared" si="47"/>
        <v>0</v>
      </c>
      <c r="X113" s="66">
        <f t="shared" ref="X113" si="65">IF(P113="x",MIN(O113,L112*Y113),0)</f>
        <v>0</v>
      </c>
      <c r="Y113" s="67">
        <f>SUMIF(GK!$D$2:$D$9999,MONTH(Dati!M113)+(Pieteikums!$E$14-2021)*12,GK!$B$2:$B$9999)</f>
        <v>160</v>
      </c>
      <c r="Z113" s="68">
        <f>MAX(Pieteikums!$E$20,Dati!F112,Dati!H112,Dati!M113)</f>
        <v>46054</v>
      </c>
      <c r="AA113" s="68">
        <f>IFERROR(MIN(G112,I112,EDATE(M113,1)-1),0)</f>
        <v>46081</v>
      </c>
      <c r="AB113" s="67">
        <f>SUMIFS(GK!$B$2:$B$9999,GK!$A$2:$A$9999,"&gt;="&amp;Z113,GK!$A$2:$A$9999,"&lt;="&amp;AA113)</f>
        <v>160</v>
      </c>
      <c r="AC113" s="66">
        <f>L112*MIN(N113,AB113)</f>
        <v>0</v>
      </c>
      <c r="AD113" s="69">
        <f t="shared" si="49"/>
        <v>0</v>
      </c>
    </row>
    <row r="114" spans="1:30" ht="16.5">
      <c r="A114" s="77"/>
      <c r="B114" s="51"/>
      <c r="C114" s="51"/>
      <c r="D114" s="52"/>
      <c r="E114" s="51"/>
      <c r="F114" s="51"/>
      <c r="G114" s="51"/>
      <c r="H114" s="51"/>
      <c r="I114" s="51"/>
      <c r="J114" s="51"/>
      <c r="K114" s="51"/>
      <c r="L114" s="51"/>
      <c r="M114" s="70">
        <f>IFERROR(VLOOKUP(Pieteikums!$G$14,darba!$A$1:$D$4,4),"")</f>
        <v>46082</v>
      </c>
      <c r="N114" s="144"/>
      <c r="O114" s="129"/>
      <c r="P114" s="155"/>
      <c r="Q114" s="155"/>
      <c r="R114" s="145"/>
      <c r="S114" s="129">
        <f t="shared" si="43"/>
        <v>0</v>
      </c>
      <c r="T114" s="71">
        <f t="shared" si="44"/>
        <v>0</v>
      </c>
      <c r="U114" s="71">
        <f t="shared" si="45"/>
        <v>0</v>
      </c>
      <c r="V114" s="71">
        <f t="shared" si="46"/>
        <v>0</v>
      </c>
      <c r="W114" s="71">
        <f t="shared" si="47"/>
        <v>0</v>
      </c>
      <c r="X114" s="71">
        <f t="shared" ref="X114" si="66">IF(P114="x",MIN(O114,L112*Y114),0)</f>
        <v>0</v>
      </c>
      <c r="Y114" s="72">
        <f>SUMIF(GK!$D$2:$D$9999,MONTH(Dati!M114)+(Pieteikums!$E$14-2021)*12,GK!$B$2:$B$9999)</f>
        <v>176</v>
      </c>
      <c r="Z114" s="73">
        <f>MAX(Pieteikums!$E$20,Dati!F112,Dati!H112,Dati!M114)</f>
        <v>46082</v>
      </c>
      <c r="AA114" s="73">
        <f>IFERROR(MIN(G112,I112,EDATE(M114,1)-1),0)</f>
        <v>46112</v>
      </c>
      <c r="AB114" s="72">
        <f>SUMIFS(GK!$B$2:$B$9999,GK!$A$2:$A$9999,"&gt;="&amp;Z114,GK!$A$2:$A$9999,"&lt;="&amp;AA114)</f>
        <v>176</v>
      </c>
      <c r="AC114" s="71">
        <f>L112*MIN(N114,AB114)</f>
        <v>0</v>
      </c>
      <c r="AD114" s="74">
        <f t="shared" si="49"/>
        <v>0</v>
      </c>
    </row>
    <row r="115" spans="1:30" ht="15">
      <c r="A115" s="76">
        <v>27</v>
      </c>
      <c r="B115" s="53"/>
      <c r="C115" s="53"/>
      <c r="D115" s="54"/>
      <c r="E115" s="55"/>
      <c r="F115" s="56"/>
      <c r="G115" s="56"/>
      <c r="H115" s="56"/>
      <c r="I115" s="56"/>
      <c r="J115" s="53"/>
      <c r="K115" s="53"/>
      <c r="L115" s="57"/>
      <c r="M115" s="89">
        <f>IFERROR(VLOOKUP(Pieteikums!$G$14,darba!$A$1:$D$4,2),"")</f>
        <v>46023</v>
      </c>
      <c r="N115" s="146"/>
      <c r="O115" s="130"/>
      <c r="P115" s="156"/>
      <c r="Q115" s="156"/>
      <c r="R115" s="147"/>
      <c r="S115" s="130">
        <f t="shared" si="43"/>
        <v>0</v>
      </c>
      <c r="T115" s="90">
        <f t="shared" si="44"/>
        <v>0</v>
      </c>
      <c r="U115" s="90">
        <f t="shared" si="45"/>
        <v>0</v>
      </c>
      <c r="V115" s="90">
        <f t="shared" si="46"/>
        <v>0</v>
      </c>
      <c r="W115" s="90">
        <f t="shared" si="47"/>
        <v>0</v>
      </c>
      <c r="X115" s="90">
        <f t="shared" ref="X115" si="67">IF(P115="x",MIN(O115,L115*Y115),0)</f>
        <v>0</v>
      </c>
      <c r="Y115" s="91">
        <f>SUMIF(GK!$D$2:$D$9999,MONTH(Dati!M115)+(Pieteikums!$E$14-2021)*12,GK!$B$2:$B$9999)</f>
        <v>168</v>
      </c>
      <c r="Z115" s="92">
        <f>MAX(Pieteikums!$E$20,Dati!F115,Dati!H115,Dati!M115)</f>
        <v>46023</v>
      </c>
      <c r="AA115" s="92">
        <f>IFERROR(MIN(G115,I115,EDATE(M115,1)-1),0)</f>
        <v>46053</v>
      </c>
      <c r="AB115" s="91">
        <f>SUMIFS(GK!$B$2:$B$9999,GK!$A$2:$A$9999,"&gt;="&amp;Z115,GK!$A$2:$A$9999,"&lt;="&amp;AA115)</f>
        <v>168</v>
      </c>
      <c r="AC115" s="90">
        <f>L115*MIN(N115,AB115)</f>
        <v>0</v>
      </c>
      <c r="AD115" s="93">
        <f t="shared" si="49"/>
        <v>0</v>
      </c>
    </row>
    <row r="116" spans="1:30" ht="16.5">
      <c r="A116" s="76"/>
      <c r="B116" s="49"/>
      <c r="C116" s="49"/>
      <c r="D116" s="50"/>
      <c r="E116" s="49"/>
      <c r="F116" s="49"/>
      <c r="G116" s="49"/>
      <c r="H116" s="49"/>
      <c r="I116" s="49"/>
      <c r="J116" s="49"/>
      <c r="K116" s="49"/>
      <c r="L116" s="49"/>
      <c r="M116" s="65">
        <f>IFERROR(VLOOKUP(Pieteikums!$G$14,darba!$A$1:$D$4,3),"")</f>
        <v>46054</v>
      </c>
      <c r="N116" s="142"/>
      <c r="O116" s="128"/>
      <c r="P116" s="154"/>
      <c r="Q116" s="154"/>
      <c r="R116" s="143"/>
      <c r="S116" s="128">
        <f t="shared" si="43"/>
        <v>0</v>
      </c>
      <c r="T116" s="66">
        <f t="shared" si="44"/>
        <v>0</v>
      </c>
      <c r="U116" s="66">
        <f t="shared" si="45"/>
        <v>0</v>
      </c>
      <c r="V116" s="66">
        <f t="shared" si="46"/>
        <v>0</v>
      </c>
      <c r="W116" s="66">
        <f t="shared" si="47"/>
        <v>0</v>
      </c>
      <c r="X116" s="66">
        <f t="shared" ref="X116" si="68">IF(P116="x",MIN(O116,L115*Y116),0)</f>
        <v>0</v>
      </c>
      <c r="Y116" s="67">
        <f>SUMIF(GK!$D$2:$D$9999,MONTH(Dati!M116)+(Pieteikums!$E$14-2021)*12,GK!$B$2:$B$9999)</f>
        <v>160</v>
      </c>
      <c r="Z116" s="68">
        <f>MAX(Pieteikums!$E$20,Dati!F115,Dati!H115,Dati!M116)</f>
        <v>46054</v>
      </c>
      <c r="AA116" s="68">
        <f>IFERROR(MIN(G115,I115,EDATE(M116,1)-1),0)</f>
        <v>46081</v>
      </c>
      <c r="AB116" s="67">
        <f>SUMIFS(GK!$B$2:$B$9999,GK!$A$2:$A$9999,"&gt;="&amp;Z116,GK!$A$2:$A$9999,"&lt;="&amp;AA116)</f>
        <v>160</v>
      </c>
      <c r="AC116" s="66">
        <f>L115*MIN(N116,AB116)</f>
        <v>0</v>
      </c>
      <c r="AD116" s="69">
        <f t="shared" si="49"/>
        <v>0</v>
      </c>
    </row>
    <row r="117" spans="1:30" ht="16.5">
      <c r="A117" s="77"/>
      <c r="B117" s="51"/>
      <c r="C117" s="51"/>
      <c r="D117" s="52"/>
      <c r="E117" s="51"/>
      <c r="F117" s="51"/>
      <c r="G117" s="51"/>
      <c r="H117" s="51"/>
      <c r="I117" s="51"/>
      <c r="J117" s="51"/>
      <c r="K117" s="51"/>
      <c r="L117" s="51"/>
      <c r="M117" s="70">
        <f>IFERROR(VLOOKUP(Pieteikums!$G$14,darba!$A$1:$D$4,4),"")</f>
        <v>46082</v>
      </c>
      <c r="N117" s="144"/>
      <c r="O117" s="129"/>
      <c r="P117" s="155"/>
      <c r="Q117" s="155"/>
      <c r="R117" s="145"/>
      <c r="S117" s="129">
        <f t="shared" si="43"/>
        <v>0</v>
      </c>
      <c r="T117" s="71">
        <f t="shared" si="44"/>
        <v>0</v>
      </c>
      <c r="U117" s="71">
        <f t="shared" si="45"/>
        <v>0</v>
      </c>
      <c r="V117" s="71">
        <f t="shared" si="46"/>
        <v>0</v>
      </c>
      <c r="W117" s="71">
        <f t="shared" si="47"/>
        <v>0</v>
      </c>
      <c r="X117" s="71">
        <f t="shared" ref="X117" si="69">IF(P117="x",MIN(O117,L115*Y117),0)</f>
        <v>0</v>
      </c>
      <c r="Y117" s="72">
        <f>SUMIF(GK!$D$2:$D$9999,MONTH(Dati!M117)+(Pieteikums!$E$14-2021)*12,GK!$B$2:$B$9999)</f>
        <v>176</v>
      </c>
      <c r="Z117" s="73">
        <f>MAX(Pieteikums!$E$20,Dati!F115,Dati!H115,Dati!M117)</f>
        <v>46082</v>
      </c>
      <c r="AA117" s="73">
        <f>IFERROR(MIN(G115,I115,EDATE(M117,1)-1),0)</f>
        <v>46112</v>
      </c>
      <c r="AB117" s="72">
        <f>SUMIFS(GK!$B$2:$B$9999,GK!$A$2:$A$9999,"&gt;="&amp;Z117,GK!$A$2:$A$9999,"&lt;="&amp;AA117)</f>
        <v>176</v>
      </c>
      <c r="AC117" s="71">
        <f>L115*MIN(N117,AB117)</f>
        <v>0</v>
      </c>
      <c r="AD117" s="74">
        <f t="shared" si="49"/>
        <v>0</v>
      </c>
    </row>
    <row r="118" spans="1:30" ht="15">
      <c r="A118" s="76">
        <v>28</v>
      </c>
      <c r="B118" s="53"/>
      <c r="C118" s="53"/>
      <c r="D118" s="54"/>
      <c r="E118" s="55"/>
      <c r="F118" s="56"/>
      <c r="G118" s="56"/>
      <c r="H118" s="56"/>
      <c r="I118" s="56"/>
      <c r="J118" s="53"/>
      <c r="K118" s="53"/>
      <c r="L118" s="57"/>
      <c r="M118" s="89">
        <f>IFERROR(VLOOKUP(Pieteikums!$G$14,darba!$A$1:$D$4,2),"")</f>
        <v>46023</v>
      </c>
      <c r="N118" s="146"/>
      <c r="O118" s="130"/>
      <c r="P118" s="156"/>
      <c r="Q118" s="156"/>
      <c r="R118" s="147"/>
      <c r="S118" s="130">
        <f t="shared" si="43"/>
        <v>0</v>
      </c>
      <c r="T118" s="90">
        <f t="shared" si="44"/>
        <v>0</v>
      </c>
      <c r="U118" s="90">
        <f t="shared" si="45"/>
        <v>0</v>
      </c>
      <c r="V118" s="90">
        <f t="shared" si="46"/>
        <v>0</v>
      </c>
      <c r="W118" s="90">
        <f t="shared" si="47"/>
        <v>0</v>
      </c>
      <c r="X118" s="90">
        <f t="shared" ref="X118" si="70">IF(P118="x",MIN(O118,L118*Y118),0)</f>
        <v>0</v>
      </c>
      <c r="Y118" s="91">
        <f>SUMIF(GK!$D$2:$D$9999,MONTH(Dati!M118)+(Pieteikums!$E$14-2021)*12,GK!$B$2:$B$9999)</f>
        <v>168</v>
      </c>
      <c r="Z118" s="92">
        <f>MAX(Pieteikums!$E$20,Dati!F118,Dati!H118,Dati!M118)</f>
        <v>46023</v>
      </c>
      <c r="AA118" s="92">
        <f>IFERROR(MIN(G118,I118,EDATE(M118,1)-1),0)</f>
        <v>46053</v>
      </c>
      <c r="AB118" s="91">
        <f>SUMIFS(GK!$B$2:$B$9999,GK!$A$2:$A$9999,"&gt;="&amp;Z118,GK!$A$2:$A$9999,"&lt;="&amp;AA118)</f>
        <v>168</v>
      </c>
      <c r="AC118" s="90">
        <f>L118*MIN(N118,AB118)</f>
        <v>0</v>
      </c>
      <c r="AD118" s="93">
        <f t="shared" si="49"/>
        <v>0</v>
      </c>
    </row>
    <row r="119" spans="1:30" ht="16.5">
      <c r="A119" s="76"/>
      <c r="B119" s="49"/>
      <c r="C119" s="49"/>
      <c r="D119" s="50"/>
      <c r="E119" s="49"/>
      <c r="F119" s="49"/>
      <c r="G119" s="49"/>
      <c r="H119" s="49"/>
      <c r="I119" s="49"/>
      <c r="J119" s="49"/>
      <c r="K119" s="49"/>
      <c r="L119" s="49"/>
      <c r="M119" s="65">
        <f>IFERROR(VLOOKUP(Pieteikums!$G$14,darba!$A$1:$D$4,3),"")</f>
        <v>46054</v>
      </c>
      <c r="N119" s="142"/>
      <c r="O119" s="128"/>
      <c r="P119" s="154"/>
      <c r="Q119" s="154"/>
      <c r="R119" s="143"/>
      <c r="S119" s="128">
        <f t="shared" si="43"/>
        <v>0</v>
      </c>
      <c r="T119" s="66">
        <f t="shared" si="44"/>
        <v>0</v>
      </c>
      <c r="U119" s="66">
        <f t="shared" si="45"/>
        <v>0</v>
      </c>
      <c r="V119" s="66">
        <f t="shared" si="46"/>
        <v>0</v>
      </c>
      <c r="W119" s="66">
        <f t="shared" si="47"/>
        <v>0</v>
      </c>
      <c r="X119" s="66">
        <f t="shared" ref="X119" si="71">IF(P119="x",MIN(O119,L118*Y119),0)</f>
        <v>0</v>
      </c>
      <c r="Y119" s="67">
        <f>SUMIF(GK!$D$2:$D$9999,MONTH(Dati!M119)+(Pieteikums!$E$14-2021)*12,GK!$B$2:$B$9999)</f>
        <v>160</v>
      </c>
      <c r="Z119" s="68">
        <f>MAX(Pieteikums!$E$20,Dati!F118,Dati!H118,Dati!M119)</f>
        <v>46054</v>
      </c>
      <c r="AA119" s="68">
        <f>IFERROR(MIN(G118,I118,EDATE(M119,1)-1),0)</f>
        <v>46081</v>
      </c>
      <c r="AB119" s="67">
        <f>SUMIFS(GK!$B$2:$B$9999,GK!$A$2:$A$9999,"&gt;="&amp;Z119,GK!$A$2:$A$9999,"&lt;="&amp;AA119)</f>
        <v>160</v>
      </c>
      <c r="AC119" s="66">
        <f>L118*MIN(N119,AB119)</f>
        <v>0</v>
      </c>
      <c r="AD119" s="69">
        <f t="shared" si="49"/>
        <v>0</v>
      </c>
    </row>
    <row r="120" spans="1:30" ht="16.5">
      <c r="A120" s="77"/>
      <c r="B120" s="51"/>
      <c r="C120" s="51"/>
      <c r="D120" s="52"/>
      <c r="E120" s="51"/>
      <c r="F120" s="51"/>
      <c r="G120" s="51"/>
      <c r="H120" s="51"/>
      <c r="I120" s="51"/>
      <c r="J120" s="51"/>
      <c r="K120" s="51"/>
      <c r="L120" s="51"/>
      <c r="M120" s="70">
        <f>IFERROR(VLOOKUP(Pieteikums!$G$14,darba!$A$1:$D$4,4),"")</f>
        <v>46082</v>
      </c>
      <c r="N120" s="144"/>
      <c r="O120" s="129"/>
      <c r="P120" s="155"/>
      <c r="Q120" s="155"/>
      <c r="R120" s="145"/>
      <c r="S120" s="129">
        <f t="shared" si="43"/>
        <v>0</v>
      </c>
      <c r="T120" s="71">
        <f t="shared" si="44"/>
        <v>0</v>
      </c>
      <c r="U120" s="71">
        <f t="shared" si="45"/>
        <v>0</v>
      </c>
      <c r="V120" s="71">
        <f t="shared" si="46"/>
        <v>0</v>
      </c>
      <c r="W120" s="71">
        <f t="shared" si="47"/>
        <v>0</v>
      </c>
      <c r="X120" s="71">
        <f t="shared" ref="X120" si="72">IF(P120="x",MIN(O120,L118*Y120),0)</f>
        <v>0</v>
      </c>
      <c r="Y120" s="72">
        <f>SUMIF(GK!$D$2:$D$9999,MONTH(Dati!M120)+(Pieteikums!$E$14-2021)*12,GK!$B$2:$B$9999)</f>
        <v>176</v>
      </c>
      <c r="Z120" s="73">
        <f>MAX(Pieteikums!$E$20,Dati!F118,Dati!H118,Dati!M120)</f>
        <v>46082</v>
      </c>
      <c r="AA120" s="73">
        <f>IFERROR(MIN(G118,I118,EDATE(M120,1)-1),0)</f>
        <v>46112</v>
      </c>
      <c r="AB120" s="72">
        <f>SUMIFS(GK!$B$2:$B$9999,GK!$A$2:$A$9999,"&gt;="&amp;Z120,GK!$A$2:$A$9999,"&lt;="&amp;AA120)</f>
        <v>176</v>
      </c>
      <c r="AC120" s="71">
        <f>L118*MIN(N120,AB120)</f>
        <v>0</v>
      </c>
      <c r="AD120" s="74">
        <f t="shared" si="49"/>
        <v>0</v>
      </c>
    </row>
    <row r="121" spans="1:30" ht="15">
      <c r="A121" s="76">
        <v>29</v>
      </c>
      <c r="B121" s="53"/>
      <c r="C121" s="53"/>
      <c r="D121" s="54"/>
      <c r="E121" s="55"/>
      <c r="F121" s="56"/>
      <c r="G121" s="56"/>
      <c r="H121" s="56"/>
      <c r="I121" s="56"/>
      <c r="J121" s="53"/>
      <c r="K121" s="53"/>
      <c r="L121" s="57"/>
      <c r="M121" s="89">
        <f>IFERROR(VLOOKUP(Pieteikums!$G$14,darba!$A$1:$D$4,2),"")</f>
        <v>46023</v>
      </c>
      <c r="N121" s="146"/>
      <c r="O121" s="130"/>
      <c r="P121" s="156"/>
      <c r="Q121" s="156"/>
      <c r="R121" s="147"/>
      <c r="S121" s="130">
        <f t="shared" si="43"/>
        <v>0</v>
      </c>
      <c r="T121" s="90">
        <f t="shared" si="44"/>
        <v>0</v>
      </c>
      <c r="U121" s="90">
        <f t="shared" si="45"/>
        <v>0</v>
      </c>
      <c r="V121" s="90">
        <f t="shared" si="46"/>
        <v>0</v>
      </c>
      <c r="W121" s="90">
        <f t="shared" si="47"/>
        <v>0</v>
      </c>
      <c r="X121" s="90">
        <f t="shared" ref="X121" si="73">IF(P121="x",MIN(O121,L121*Y121),0)</f>
        <v>0</v>
      </c>
      <c r="Y121" s="91">
        <f>SUMIF(GK!$D$2:$D$9999,MONTH(Dati!M121)+(Pieteikums!$E$14-2021)*12,GK!$B$2:$B$9999)</f>
        <v>168</v>
      </c>
      <c r="Z121" s="92">
        <f>MAX(Pieteikums!$E$20,Dati!F121,Dati!H121,Dati!M121)</f>
        <v>46023</v>
      </c>
      <c r="AA121" s="92">
        <f>IFERROR(MIN(G121,I121,EDATE(M121,1)-1),0)</f>
        <v>46053</v>
      </c>
      <c r="AB121" s="91">
        <f>SUMIFS(GK!$B$2:$B$9999,GK!$A$2:$A$9999,"&gt;="&amp;Z121,GK!$A$2:$A$9999,"&lt;="&amp;AA121)</f>
        <v>168</v>
      </c>
      <c r="AC121" s="90">
        <f>L121*MIN(N121,AB121)</f>
        <v>0</v>
      </c>
      <c r="AD121" s="93">
        <f t="shared" si="49"/>
        <v>0</v>
      </c>
    </row>
    <row r="122" spans="1:30" ht="16.5">
      <c r="A122" s="76"/>
      <c r="B122" s="49"/>
      <c r="C122" s="49"/>
      <c r="D122" s="50"/>
      <c r="E122" s="49"/>
      <c r="F122" s="49"/>
      <c r="G122" s="49"/>
      <c r="H122" s="49"/>
      <c r="I122" s="49"/>
      <c r="J122" s="49"/>
      <c r="K122" s="49"/>
      <c r="L122" s="49"/>
      <c r="M122" s="65">
        <f>IFERROR(VLOOKUP(Pieteikums!$G$14,darba!$A$1:$D$4,3),"")</f>
        <v>46054</v>
      </c>
      <c r="N122" s="142"/>
      <c r="O122" s="128"/>
      <c r="P122" s="154"/>
      <c r="Q122" s="154"/>
      <c r="R122" s="143"/>
      <c r="S122" s="128">
        <f t="shared" si="43"/>
        <v>0</v>
      </c>
      <c r="T122" s="66">
        <f t="shared" si="44"/>
        <v>0</v>
      </c>
      <c r="U122" s="66">
        <f t="shared" si="45"/>
        <v>0</v>
      </c>
      <c r="V122" s="66">
        <f t="shared" si="46"/>
        <v>0</v>
      </c>
      <c r="W122" s="66">
        <f t="shared" si="47"/>
        <v>0</v>
      </c>
      <c r="X122" s="66">
        <f t="shared" ref="X122" si="74">IF(P122="x",MIN(O122,L121*Y122),0)</f>
        <v>0</v>
      </c>
      <c r="Y122" s="67">
        <f>SUMIF(GK!$D$2:$D$9999,MONTH(Dati!M122)+(Pieteikums!$E$14-2021)*12,GK!$B$2:$B$9999)</f>
        <v>160</v>
      </c>
      <c r="Z122" s="68">
        <f>MAX(Pieteikums!$E$20,Dati!F121,Dati!H121,Dati!M122)</f>
        <v>46054</v>
      </c>
      <c r="AA122" s="68">
        <f>IFERROR(MIN(G121,I121,EDATE(M122,1)-1),0)</f>
        <v>46081</v>
      </c>
      <c r="AB122" s="67">
        <f>SUMIFS(GK!$B$2:$B$9999,GK!$A$2:$A$9999,"&gt;="&amp;Z122,GK!$A$2:$A$9999,"&lt;="&amp;AA122)</f>
        <v>160</v>
      </c>
      <c r="AC122" s="66">
        <f>L121*MIN(N122,AB122)</f>
        <v>0</v>
      </c>
      <c r="AD122" s="69">
        <f t="shared" si="49"/>
        <v>0</v>
      </c>
    </row>
    <row r="123" spans="1:30" ht="16.5">
      <c r="A123" s="77"/>
      <c r="B123" s="51"/>
      <c r="C123" s="51"/>
      <c r="D123" s="52"/>
      <c r="E123" s="51"/>
      <c r="F123" s="51"/>
      <c r="G123" s="51"/>
      <c r="H123" s="51"/>
      <c r="I123" s="51"/>
      <c r="J123" s="51"/>
      <c r="K123" s="51"/>
      <c r="L123" s="51"/>
      <c r="M123" s="70">
        <f>IFERROR(VLOOKUP(Pieteikums!$G$14,darba!$A$1:$D$4,4),"")</f>
        <v>46082</v>
      </c>
      <c r="N123" s="144"/>
      <c r="O123" s="129"/>
      <c r="P123" s="155"/>
      <c r="Q123" s="155"/>
      <c r="R123" s="145"/>
      <c r="S123" s="129">
        <f t="shared" si="43"/>
        <v>0</v>
      </c>
      <c r="T123" s="71">
        <f t="shared" si="44"/>
        <v>0</v>
      </c>
      <c r="U123" s="71">
        <f t="shared" si="45"/>
        <v>0</v>
      </c>
      <c r="V123" s="71">
        <f t="shared" si="46"/>
        <v>0</v>
      </c>
      <c r="W123" s="71">
        <f t="shared" si="47"/>
        <v>0</v>
      </c>
      <c r="X123" s="71">
        <f t="shared" ref="X123" si="75">IF(P123="x",MIN(O123,L121*Y123),0)</f>
        <v>0</v>
      </c>
      <c r="Y123" s="72">
        <f>SUMIF(GK!$D$2:$D$9999,MONTH(Dati!M123)+(Pieteikums!$E$14-2021)*12,GK!$B$2:$B$9999)</f>
        <v>176</v>
      </c>
      <c r="Z123" s="73">
        <f>MAX(Pieteikums!$E$20,Dati!F121,Dati!H121,Dati!M123)</f>
        <v>46082</v>
      </c>
      <c r="AA123" s="73">
        <f>IFERROR(MIN(G121,I121,EDATE(M123,1)-1),0)</f>
        <v>46112</v>
      </c>
      <c r="AB123" s="72">
        <f>SUMIFS(GK!$B$2:$B$9999,GK!$A$2:$A$9999,"&gt;="&amp;Z123,GK!$A$2:$A$9999,"&lt;="&amp;AA123)</f>
        <v>176</v>
      </c>
      <c r="AC123" s="71">
        <f>L121*MIN(N123,AB123)</f>
        <v>0</v>
      </c>
      <c r="AD123" s="74">
        <f t="shared" si="49"/>
        <v>0</v>
      </c>
    </row>
    <row r="124" spans="1:30" ht="15">
      <c r="A124" s="76">
        <v>30</v>
      </c>
      <c r="B124" s="53"/>
      <c r="C124" s="53"/>
      <c r="D124" s="54"/>
      <c r="E124" s="55"/>
      <c r="F124" s="56"/>
      <c r="G124" s="56"/>
      <c r="H124" s="56"/>
      <c r="I124" s="56"/>
      <c r="J124" s="53"/>
      <c r="K124" s="53"/>
      <c r="L124" s="57"/>
      <c r="M124" s="89">
        <f>IFERROR(VLOOKUP(Pieteikums!$G$14,darba!$A$1:$D$4,2),"")</f>
        <v>46023</v>
      </c>
      <c r="N124" s="146"/>
      <c r="O124" s="130"/>
      <c r="P124" s="156"/>
      <c r="Q124" s="156"/>
      <c r="R124" s="147"/>
      <c r="S124" s="130">
        <f t="shared" si="43"/>
        <v>0</v>
      </c>
      <c r="T124" s="90">
        <f t="shared" si="44"/>
        <v>0</v>
      </c>
      <c r="U124" s="90">
        <f t="shared" si="45"/>
        <v>0</v>
      </c>
      <c r="V124" s="90">
        <f t="shared" si="46"/>
        <v>0</v>
      </c>
      <c r="W124" s="90">
        <f t="shared" si="47"/>
        <v>0</v>
      </c>
      <c r="X124" s="90">
        <f t="shared" ref="X124" si="76">IF(P124="x",MIN(O124,L124*Y124),0)</f>
        <v>0</v>
      </c>
      <c r="Y124" s="91">
        <f>SUMIF(GK!$D$2:$D$9999,MONTH(Dati!M124)+(Pieteikums!$E$14-2021)*12,GK!$B$2:$B$9999)</f>
        <v>168</v>
      </c>
      <c r="Z124" s="92">
        <f>MAX(Pieteikums!$E$20,Dati!F124,Dati!H124,Dati!M124)</f>
        <v>46023</v>
      </c>
      <c r="AA124" s="92">
        <f>IFERROR(MIN(G124,I124,EDATE(M124,1)-1),0)</f>
        <v>46053</v>
      </c>
      <c r="AB124" s="91">
        <f>SUMIFS(GK!$B$2:$B$9999,GK!$A$2:$A$9999,"&gt;="&amp;Z124,GK!$A$2:$A$9999,"&lt;="&amp;AA124)</f>
        <v>168</v>
      </c>
      <c r="AC124" s="90">
        <f>L124*MIN(N124,AB124)</f>
        <v>0</v>
      </c>
      <c r="AD124" s="93">
        <f t="shared" si="49"/>
        <v>0</v>
      </c>
    </row>
    <row r="125" spans="1:30" ht="16.5">
      <c r="A125" s="76"/>
      <c r="B125" s="49"/>
      <c r="C125" s="49"/>
      <c r="D125" s="50"/>
      <c r="E125" s="49"/>
      <c r="F125" s="49"/>
      <c r="G125" s="49"/>
      <c r="H125" s="49"/>
      <c r="I125" s="49"/>
      <c r="J125" s="49"/>
      <c r="K125" s="49"/>
      <c r="L125" s="49"/>
      <c r="M125" s="65">
        <f>IFERROR(VLOOKUP(Pieteikums!$G$14,darba!$A$1:$D$4,3),"")</f>
        <v>46054</v>
      </c>
      <c r="N125" s="142"/>
      <c r="O125" s="128"/>
      <c r="P125" s="154"/>
      <c r="Q125" s="154"/>
      <c r="R125" s="143"/>
      <c r="S125" s="128">
        <f t="shared" si="43"/>
        <v>0</v>
      </c>
      <c r="T125" s="66">
        <f t="shared" si="44"/>
        <v>0</v>
      </c>
      <c r="U125" s="66">
        <f t="shared" si="45"/>
        <v>0</v>
      </c>
      <c r="V125" s="66">
        <f t="shared" si="46"/>
        <v>0</v>
      </c>
      <c r="W125" s="66">
        <f t="shared" si="47"/>
        <v>0</v>
      </c>
      <c r="X125" s="66">
        <f t="shared" ref="X125" si="77">IF(P125="x",MIN(O125,L124*Y125),0)</f>
        <v>0</v>
      </c>
      <c r="Y125" s="67">
        <f>SUMIF(GK!$D$2:$D$9999,MONTH(Dati!M125)+(Pieteikums!$E$14-2021)*12,GK!$B$2:$B$9999)</f>
        <v>160</v>
      </c>
      <c r="Z125" s="68">
        <f>MAX(Pieteikums!$E$20,Dati!F124,Dati!H124,Dati!M125)</f>
        <v>46054</v>
      </c>
      <c r="AA125" s="68">
        <f>IFERROR(MIN(G124,I124,EDATE(M125,1)-1),0)</f>
        <v>46081</v>
      </c>
      <c r="AB125" s="67">
        <f>SUMIFS(GK!$B$2:$B$9999,GK!$A$2:$A$9999,"&gt;="&amp;Z125,GK!$A$2:$A$9999,"&lt;="&amp;AA125)</f>
        <v>160</v>
      </c>
      <c r="AC125" s="66">
        <f>L124*MIN(N125,AB125)</f>
        <v>0</v>
      </c>
      <c r="AD125" s="69">
        <f t="shared" si="49"/>
        <v>0</v>
      </c>
    </row>
    <row r="126" spans="1:30" ht="17.25" thickBot="1">
      <c r="A126" s="78"/>
      <c r="B126" s="58"/>
      <c r="C126" s="58"/>
      <c r="D126" s="59"/>
      <c r="E126" s="58"/>
      <c r="F126" s="58"/>
      <c r="G126" s="58"/>
      <c r="H126" s="58"/>
      <c r="I126" s="58"/>
      <c r="J126" s="58"/>
      <c r="K126" s="58"/>
      <c r="L126" s="58"/>
      <c r="M126" s="94">
        <f>IFERROR(VLOOKUP(Pieteikums!$G$14,darba!$A$1:$D$4,4),"")</f>
        <v>46082</v>
      </c>
      <c r="N126" s="148"/>
      <c r="O126" s="131"/>
      <c r="P126" s="157"/>
      <c r="Q126" s="157"/>
      <c r="R126" s="149"/>
      <c r="S126" s="131">
        <f t="shared" si="43"/>
        <v>0</v>
      </c>
      <c r="T126" s="95">
        <f t="shared" si="44"/>
        <v>0</v>
      </c>
      <c r="U126" s="95">
        <f t="shared" si="45"/>
        <v>0</v>
      </c>
      <c r="V126" s="95">
        <f t="shared" si="46"/>
        <v>0</v>
      </c>
      <c r="W126" s="95">
        <f t="shared" si="47"/>
        <v>0</v>
      </c>
      <c r="X126" s="95">
        <f t="shared" ref="X126" si="78">IF(P126="x",MIN(O126,L124*Y126),0)</f>
        <v>0</v>
      </c>
      <c r="Y126" s="96">
        <f>SUMIF(GK!$D$2:$D$9999,MONTH(Dati!M126)+(Pieteikums!$E$14-2021)*12,GK!$B$2:$B$9999)</f>
        <v>176</v>
      </c>
      <c r="Z126" s="97">
        <f>MAX(Pieteikums!$E$20,Dati!F124,Dati!H124,Dati!M126)</f>
        <v>46082</v>
      </c>
      <c r="AA126" s="126">
        <f>IFERROR(MIN(G124,I124,EDATE(M126,1)-1),0)</f>
        <v>46112</v>
      </c>
      <c r="AB126" s="96">
        <f>SUMIFS(GK!$B$2:$B$9999,GK!$A$2:$A$9999,"&gt;="&amp;Z126,GK!$A$2:$A$9999,"&lt;="&amp;AA126)</f>
        <v>176</v>
      </c>
      <c r="AC126" s="95">
        <f>L124*MIN(N126,AB126)</f>
        <v>0</v>
      </c>
      <c r="AD126" s="98">
        <f t="shared" si="49"/>
        <v>0</v>
      </c>
    </row>
    <row r="127" spans="1:30">
      <c r="E127" s="1" t="s">
        <v>117</v>
      </c>
    </row>
    <row r="128" spans="1:30">
      <c r="E128" s="1" t="s">
        <v>118</v>
      </c>
    </row>
    <row r="129" spans="1:30">
      <c r="E129" s="161" t="s">
        <v>119</v>
      </c>
    </row>
    <row r="130" spans="1:30">
      <c r="E130" s="161" t="s">
        <v>120</v>
      </c>
    </row>
    <row r="131" spans="1:30">
      <c r="E131" s="161" t="s">
        <v>121</v>
      </c>
    </row>
    <row r="133" spans="1:30" ht="18.75">
      <c r="B133" s="85" t="s">
        <v>74</v>
      </c>
      <c r="C133" s="3"/>
    </row>
    <row r="134" spans="1:30" ht="15">
      <c r="B134" s="81" t="s">
        <v>76</v>
      </c>
      <c r="C134" s="82"/>
      <c r="D134" s="289" t="str">
        <f>IF(Pieteikums!$E$16="","",Pieteikums!$E$16)</f>
        <v/>
      </c>
      <c r="E134" s="290"/>
      <c r="F134" s="290"/>
      <c r="G134" s="291"/>
      <c r="I134" s="82"/>
      <c r="J134" s="86" t="s">
        <v>77</v>
      </c>
      <c r="K134" s="88" t="str">
        <f>IF(Pieteikums!$E$18="","",Pieteikums!$E$18)</f>
        <v/>
      </c>
    </row>
    <row r="135" spans="1:30" ht="15">
      <c r="B135" s="81" t="s">
        <v>79</v>
      </c>
      <c r="C135" s="82"/>
      <c r="D135" s="87">
        <f>Pieteikums!$E$14</f>
        <v>2026</v>
      </c>
      <c r="E135" s="292">
        <f>Pieteikums!$G$14</f>
        <v>1</v>
      </c>
      <c r="F135" s="292"/>
      <c r="G135" s="84"/>
      <c r="H135" s="84"/>
      <c r="I135" s="84"/>
      <c r="J135" s="84"/>
    </row>
    <row r="137" spans="1:30" ht="13.5" thickBot="1">
      <c r="T137" s="177"/>
      <c r="U137" s="177"/>
      <c r="V137" s="177"/>
      <c r="W137" s="177"/>
      <c r="X137" s="177"/>
    </row>
    <row r="138" spans="1:30">
      <c r="A138" s="285" t="s">
        <v>83</v>
      </c>
      <c r="B138" s="287" t="s">
        <v>84</v>
      </c>
      <c r="C138" s="287" t="s">
        <v>85</v>
      </c>
      <c r="D138" s="280" t="s">
        <v>86</v>
      </c>
      <c r="E138" s="280" t="s">
        <v>87</v>
      </c>
      <c r="F138" s="280" t="s">
        <v>88</v>
      </c>
      <c r="G138" s="280" t="s">
        <v>89</v>
      </c>
      <c r="H138" s="280" t="s">
        <v>90</v>
      </c>
      <c r="I138" s="280" t="s">
        <v>91</v>
      </c>
      <c r="J138" s="282" t="s">
        <v>92</v>
      </c>
      <c r="K138" s="283"/>
      <c r="L138" s="284"/>
      <c r="M138" s="272" t="s">
        <v>93</v>
      </c>
      <c r="N138" s="274" t="s">
        <v>94</v>
      </c>
      <c r="O138" s="275"/>
      <c r="P138" s="275"/>
      <c r="Q138" s="275"/>
      <c r="R138" s="275"/>
      <c r="S138" s="276"/>
      <c r="T138" s="277" t="s">
        <v>95</v>
      </c>
      <c r="U138" s="277" t="s">
        <v>96</v>
      </c>
      <c r="V138" s="277"/>
      <c r="W138" s="277"/>
      <c r="X138" s="277"/>
      <c r="Y138" s="274" t="s">
        <v>122</v>
      </c>
      <c r="Z138" s="275"/>
      <c r="AA138" s="275"/>
      <c r="AB138" s="275"/>
      <c r="AC138" s="275"/>
      <c r="AD138" s="279"/>
    </row>
    <row r="139" spans="1:30" ht="115.5" thickBot="1">
      <c r="A139" s="286"/>
      <c r="B139" s="288"/>
      <c r="C139" s="288"/>
      <c r="D139" s="281"/>
      <c r="E139" s="281"/>
      <c r="F139" s="281"/>
      <c r="G139" s="281"/>
      <c r="H139" s="281"/>
      <c r="I139" s="281"/>
      <c r="J139" s="31" t="s">
        <v>98</v>
      </c>
      <c r="K139" s="31" t="s">
        <v>99</v>
      </c>
      <c r="L139" s="31" t="s">
        <v>100</v>
      </c>
      <c r="M139" s="273"/>
      <c r="N139" s="32" t="s">
        <v>123</v>
      </c>
      <c r="O139" s="32" t="s">
        <v>102</v>
      </c>
      <c r="P139" s="32" t="s">
        <v>103</v>
      </c>
      <c r="Q139" s="32" t="s">
        <v>104</v>
      </c>
      <c r="R139" s="32" t="s">
        <v>105</v>
      </c>
      <c r="S139" s="32" t="s">
        <v>106</v>
      </c>
      <c r="T139" s="278"/>
      <c r="U139" s="188" t="s">
        <v>107</v>
      </c>
      <c r="V139" s="32" t="s">
        <v>108</v>
      </c>
      <c r="W139" s="32" t="s">
        <v>109</v>
      </c>
      <c r="X139" s="32" t="s">
        <v>110</v>
      </c>
      <c r="Y139" s="32" t="s">
        <v>111</v>
      </c>
      <c r="Z139" s="32" t="s">
        <v>112</v>
      </c>
      <c r="AA139" s="32" t="s">
        <v>113</v>
      </c>
      <c r="AB139" s="32" t="s">
        <v>114</v>
      </c>
      <c r="AC139" s="32" t="s">
        <v>124</v>
      </c>
      <c r="AD139" s="42" t="s">
        <v>116</v>
      </c>
    </row>
    <row r="140" spans="1:30" ht="13.5" thickBot="1">
      <c r="A140" s="39">
        <v>1</v>
      </c>
      <c r="B140" s="40">
        <v>2</v>
      </c>
      <c r="C140" s="40">
        <v>3</v>
      </c>
      <c r="D140" s="40">
        <v>4</v>
      </c>
      <c r="E140" s="40">
        <v>5</v>
      </c>
      <c r="F140" s="40">
        <v>6</v>
      </c>
      <c r="G140" s="40">
        <v>7</v>
      </c>
      <c r="H140" s="40">
        <v>8</v>
      </c>
      <c r="I140" s="40">
        <v>9</v>
      </c>
      <c r="J140" s="40">
        <v>10</v>
      </c>
      <c r="K140" s="40">
        <v>11</v>
      </c>
      <c r="L140" s="40">
        <v>12</v>
      </c>
      <c r="M140" s="40">
        <v>13</v>
      </c>
      <c r="N140" s="40">
        <v>14</v>
      </c>
      <c r="O140" s="40">
        <v>15</v>
      </c>
      <c r="P140" s="40">
        <v>16</v>
      </c>
      <c r="Q140" s="40">
        <v>17</v>
      </c>
      <c r="R140" s="40">
        <v>18</v>
      </c>
      <c r="S140" s="40">
        <v>19</v>
      </c>
      <c r="T140" s="176">
        <v>20</v>
      </c>
      <c r="U140" s="176">
        <v>21</v>
      </c>
      <c r="V140" s="176">
        <v>22</v>
      </c>
      <c r="W140" s="176">
        <v>23</v>
      </c>
      <c r="X140" s="176">
        <v>24</v>
      </c>
      <c r="Y140" s="40">
        <v>25</v>
      </c>
      <c r="Z140" s="40">
        <v>26</v>
      </c>
      <c r="AA140" s="40">
        <v>27</v>
      </c>
      <c r="AB140" s="40">
        <v>28</v>
      </c>
      <c r="AC140" s="40">
        <v>29</v>
      </c>
      <c r="AD140" s="40">
        <v>30</v>
      </c>
    </row>
    <row r="141" spans="1:30" ht="15">
      <c r="A141" s="75">
        <v>31</v>
      </c>
      <c r="B141" s="43"/>
      <c r="C141" s="43"/>
      <c r="D141" s="44"/>
      <c r="E141" s="45"/>
      <c r="F141" s="46"/>
      <c r="G141" s="46"/>
      <c r="H141" s="46"/>
      <c r="I141" s="46"/>
      <c r="J141" s="43"/>
      <c r="K141" s="43"/>
      <c r="L141" s="47"/>
      <c r="M141" s="60">
        <f>IFERROR(VLOOKUP(Pieteikums!$G$14,darba!$A$1:$D$4,2),"")</f>
        <v>46023</v>
      </c>
      <c r="N141" s="140"/>
      <c r="O141" s="127"/>
      <c r="P141" s="153"/>
      <c r="Q141" s="153"/>
      <c r="R141" s="141"/>
      <c r="S141" s="127">
        <f t="shared" ref="S141:S170" si="79">ROUND((O141+Q141)*R141,2)</f>
        <v>0</v>
      </c>
      <c r="T141" s="61">
        <f t="shared" ref="T141:T170" si="80">SUM(U141:X141)</f>
        <v>0</v>
      </c>
      <c r="U141" s="61">
        <f t="shared" ref="U141:U170" si="81">MIN(ROUND(O141*R141,2),AD141)</f>
        <v>0</v>
      </c>
      <c r="V141" s="61">
        <f t="shared" ref="V141:V170" si="82">ROUND(Q141*R141,2)</f>
        <v>0</v>
      </c>
      <c r="W141" s="61">
        <f t="shared" ref="W141:W170" si="83">Q141</f>
        <v>0</v>
      </c>
      <c r="X141" s="61">
        <f t="shared" ref="X141" si="84">IF(P141="x",MIN(O141,L141*Y141),0)</f>
        <v>0</v>
      </c>
      <c r="Y141" s="62">
        <f>SUMIF(GK!$D$2:$D$9999,MONTH(Dati!M141)+(Pieteikums!$E$14-2021)*12,GK!$B$2:$B$9999)</f>
        <v>168</v>
      </c>
      <c r="Z141" s="63">
        <f>MAX(Pieteikums!$E$20,Dati!F141,Dati!H141,Dati!M141)</f>
        <v>46023</v>
      </c>
      <c r="AA141" s="92">
        <f>IFERROR(MIN(G141,I141,EDATE(M141,1)-1),0)</f>
        <v>46053</v>
      </c>
      <c r="AB141" s="62">
        <f>SUMIFS(GK!$B$2:$B$9999,GK!$A$2:$A$9999,"&gt;="&amp;Z141,GK!$A$2:$A$9999,"&lt;="&amp;AA141)</f>
        <v>168</v>
      </c>
      <c r="AC141" s="61">
        <f>L141*MIN(N141,AB141)</f>
        <v>0</v>
      </c>
      <c r="AD141" s="64">
        <f t="shared" ref="AD141:AD170" si="85">ROUND(AC141*R141,2)</f>
        <v>0</v>
      </c>
    </row>
    <row r="142" spans="1:30" ht="16.5">
      <c r="A142" s="76"/>
      <c r="B142" s="49"/>
      <c r="C142" s="49"/>
      <c r="D142" s="50"/>
      <c r="E142" s="49"/>
      <c r="F142" s="49"/>
      <c r="G142" s="49"/>
      <c r="H142" s="49"/>
      <c r="I142" s="49"/>
      <c r="J142" s="49"/>
      <c r="K142" s="49"/>
      <c r="L142" s="49"/>
      <c r="M142" s="65">
        <f>IFERROR(VLOOKUP(Pieteikums!$G$14,darba!$A$1:$D$4,3),"")</f>
        <v>46054</v>
      </c>
      <c r="N142" s="142"/>
      <c r="O142" s="128"/>
      <c r="P142" s="154"/>
      <c r="Q142" s="154"/>
      <c r="R142" s="143"/>
      <c r="S142" s="128">
        <f t="shared" si="79"/>
        <v>0</v>
      </c>
      <c r="T142" s="66">
        <f t="shared" si="80"/>
        <v>0</v>
      </c>
      <c r="U142" s="66">
        <f t="shared" si="81"/>
        <v>0</v>
      </c>
      <c r="V142" s="66">
        <f t="shared" si="82"/>
        <v>0</v>
      </c>
      <c r="W142" s="66">
        <f t="shared" si="83"/>
        <v>0</v>
      </c>
      <c r="X142" s="66">
        <f t="shared" ref="X142" si="86">IF(P142="x",MIN(O142,L141*Y142),0)</f>
        <v>0</v>
      </c>
      <c r="Y142" s="67">
        <f>SUMIF(GK!$D$2:$D$9999,MONTH(Dati!M142)+(Pieteikums!$E$14-2021)*12,GK!$B$2:$B$9999)</f>
        <v>160</v>
      </c>
      <c r="Z142" s="68">
        <f>MAX(Pieteikums!$E$20,Dati!F141,Dati!H141,Dati!M142)</f>
        <v>46054</v>
      </c>
      <c r="AA142" s="68">
        <f>IFERROR(MIN(G141,I141,EDATE(M142,1)-1),0)</f>
        <v>46081</v>
      </c>
      <c r="AB142" s="67">
        <f>SUMIFS(GK!$B$2:$B$9999,GK!$A$2:$A$9999,"&gt;="&amp;Z142,GK!$A$2:$A$9999,"&lt;="&amp;AA142)</f>
        <v>160</v>
      </c>
      <c r="AC142" s="66">
        <f>L141*MIN(N142,AB142)</f>
        <v>0</v>
      </c>
      <c r="AD142" s="69">
        <f t="shared" si="85"/>
        <v>0</v>
      </c>
    </row>
    <row r="143" spans="1:30" ht="16.5">
      <c r="A143" s="77"/>
      <c r="B143" s="51"/>
      <c r="C143" s="51"/>
      <c r="D143" s="52"/>
      <c r="E143" s="51"/>
      <c r="F143" s="51"/>
      <c r="G143" s="51"/>
      <c r="H143" s="51"/>
      <c r="I143" s="51"/>
      <c r="J143" s="51"/>
      <c r="K143" s="51"/>
      <c r="L143" s="51"/>
      <c r="M143" s="70">
        <f>IFERROR(VLOOKUP(Pieteikums!$G$14,darba!$A$1:$D$4,4),"")</f>
        <v>46082</v>
      </c>
      <c r="N143" s="144"/>
      <c r="O143" s="129"/>
      <c r="P143" s="155"/>
      <c r="Q143" s="155"/>
      <c r="R143" s="145"/>
      <c r="S143" s="129">
        <f t="shared" si="79"/>
        <v>0</v>
      </c>
      <c r="T143" s="71">
        <f t="shared" si="80"/>
        <v>0</v>
      </c>
      <c r="U143" s="71">
        <f t="shared" si="81"/>
        <v>0</v>
      </c>
      <c r="V143" s="71">
        <f t="shared" si="82"/>
        <v>0</v>
      </c>
      <c r="W143" s="71">
        <f t="shared" si="83"/>
        <v>0</v>
      </c>
      <c r="X143" s="71">
        <f t="shared" ref="X143" si="87">IF(P143="x",MIN(O143,L141*Y143),0)</f>
        <v>0</v>
      </c>
      <c r="Y143" s="72">
        <f>SUMIF(GK!$D$2:$D$9999,MONTH(Dati!M143)+(Pieteikums!$E$14-2021)*12,GK!$B$2:$B$9999)</f>
        <v>176</v>
      </c>
      <c r="Z143" s="73">
        <f>MAX(Pieteikums!$E$20,Dati!F141,Dati!H141,Dati!M143)</f>
        <v>46082</v>
      </c>
      <c r="AA143" s="73">
        <f>IFERROR(MIN(G141,I141,EDATE(M143,1)-1),0)</f>
        <v>46112</v>
      </c>
      <c r="AB143" s="72">
        <f>SUMIFS(GK!$B$2:$B$9999,GK!$A$2:$A$9999,"&gt;="&amp;Z143,GK!$A$2:$A$9999,"&lt;="&amp;AA143)</f>
        <v>176</v>
      </c>
      <c r="AC143" s="71">
        <f>L141*MIN(N143,AB143)</f>
        <v>0</v>
      </c>
      <c r="AD143" s="74">
        <f t="shared" si="85"/>
        <v>0</v>
      </c>
    </row>
    <row r="144" spans="1:30" ht="15">
      <c r="A144" s="76">
        <v>32</v>
      </c>
      <c r="B144" s="53"/>
      <c r="C144" s="53"/>
      <c r="D144" s="54"/>
      <c r="E144" s="55"/>
      <c r="F144" s="56"/>
      <c r="G144" s="56"/>
      <c r="H144" s="56"/>
      <c r="I144" s="56"/>
      <c r="J144" s="53"/>
      <c r="K144" s="53"/>
      <c r="L144" s="57"/>
      <c r="M144" s="89">
        <f>IFERROR(VLOOKUP(Pieteikums!$G$14,darba!$A$1:$D$4,2),"")</f>
        <v>46023</v>
      </c>
      <c r="N144" s="146"/>
      <c r="O144" s="130"/>
      <c r="P144" s="156"/>
      <c r="Q144" s="156"/>
      <c r="R144" s="147"/>
      <c r="S144" s="130">
        <f t="shared" si="79"/>
        <v>0</v>
      </c>
      <c r="T144" s="90">
        <f t="shared" si="80"/>
        <v>0</v>
      </c>
      <c r="U144" s="90">
        <f t="shared" si="81"/>
        <v>0</v>
      </c>
      <c r="V144" s="90">
        <f t="shared" si="82"/>
        <v>0</v>
      </c>
      <c r="W144" s="90">
        <f t="shared" si="83"/>
        <v>0</v>
      </c>
      <c r="X144" s="90">
        <f t="shared" ref="X144" si="88">IF(P144="x",MIN(O144,L144*Y144),0)</f>
        <v>0</v>
      </c>
      <c r="Y144" s="91">
        <f>SUMIF(GK!$D$2:$D$9999,MONTH(Dati!M144)+(Pieteikums!$E$14-2021)*12,GK!$B$2:$B$9999)</f>
        <v>168</v>
      </c>
      <c r="Z144" s="92">
        <f>MAX(Pieteikums!$E$20,Dati!F144,Dati!H144,Dati!M144)</f>
        <v>46023</v>
      </c>
      <c r="AA144" s="92">
        <f>IFERROR(MIN(G144,I144,EDATE(M144,1)-1),0)</f>
        <v>46053</v>
      </c>
      <c r="AB144" s="91">
        <f>SUMIFS(GK!$B$2:$B$9999,GK!$A$2:$A$9999,"&gt;="&amp;Z144,GK!$A$2:$A$9999,"&lt;="&amp;AA144)</f>
        <v>168</v>
      </c>
      <c r="AC144" s="90">
        <f>L144*MIN(N144,AB144)</f>
        <v>0</v>
      </c>
      <c r="AD144" s="93">
        <f t="shared" si="85"/>
        <v>0</v>
      </c>
    </row>
    <row r="145" spans="1:30" ht="16.5">
      <c r="A145" s="76"/>
      <c r="B145" s="49"/>
      <c r="C145" s="49"/>
      <c r="D145" s="50"/>
      <c r="E145" s="49"/>
      <c r="F145" s="49"/>
      <c r="G145" s="49"/>
      <c r="H145" s="49"/>
      <c r="I145" s="49"/>
      <c r="J145" s="49"/>
      <c r="K145" s="49"/>
      <c r="L145" s="49"/>
      <c r="M145" s="65">
        <f>IFERROR(VLOOKUP(Pieteikums!$G$14,darba!$A$1:$D$4,3),"")</f>
        <v>46054</v>
      </c>
      <c r="N145" s="142"/>
      <c r="O145" s="128"/>
      <c r="P145" s="154"/>
      <c r="Q145" s="154"/>
      <c r="R145" s="143"/>
      <c r="S145" s="128">
        <f t="shared" si="79"/>
        <v>0</v>
      </c>
      <c r="T145" s="66">
        <f t="shared" si="80"/>
        <v>0</v>
      </c>
      <c r="U145" s="66">
        <f t="shared" si="81"/>
        <v>0</v>
      </c>
      <c r="V145" s="66">
        <f t="shared" si="82"/>
        <v>0</v>
      </c>
      <c r="W145" s="66">
        <f t="shared" si="83"/>
        <v>0</v>
      </c>
      <c r="X145" s="66">
        <f t="shared" ref="X145" si="89">IF(P145="x",MIN(O145,L144*Y145),0)</f>
        <v>0</v>
      </c>
      <c r="Y145" s="67">
        <f>SUMIF(GK!$D$2:$D$9999,MONTH(Dati!M145)+(Pieteikums!$E$14-2021)*12,GK!$B$2:$B$9999)</f>
        <v>160</v>
      </c>
      <c r="Z145" s="68">
        <f>MAX(Pieteikums!$E$20,Dati!F144,Dati!H144,Dati!M145)</f>
        <v>46054</v>
      </c>
      <c r="AA145" s="68">
        <f>IFERROR(MIN(G144,I144,EDATE(M145,1)-1),0)</f>
        <v>46081</v>
      </c>
      <c r="AB145" s="67">
        <f>SUMIFS(GK!$B$2:$B$9999,GK!$A$2:$A$9999,"&gt;="&amp;Z145,GK!$A$2:$A$9999,"&lt;="&amp;AA145)</f>
        <v>160</v>
      </c>
      <c r="AC145" s="66">
        <f>L144*MIN(N145,AB145)</f>
        <v>0</v>
      </c>
      <c r="AD145" s="69">
        <f t="shared" si="85"/>
        <v>0</v>
      </c>
    </row>
    <row r="146" spans="1:30" ht="16.5">
      <c r="A146" s="77"/>
      <c r="B146" s="51"/>
      <c r="C146" s="51"/>
      <c r="D146" s="52"/>
      <c r="E146" s="51"/>
      <c r="F146" s="51"/>
      <c r="G146" s="51"/>
      <c r="H146" s="51"/>
      <c r="I146" s="51"/>
      <c r="J146" s="51"/>
      <c r="K146" s="51"/>
      <c r="L146" s="51"/>
      <c r="M146" s="70">
        <f>IFERROR(VLOOKUP(Pieteikums!$G$14,darba!$A$1:$D$4,4),"")</f>
        <v>46082</v>
      </c>
      <c r="N146" s="144"/>
      <c r="O146" s="129"/>
      <c r="P146" s="155"/>
      <c r="Q146" s="155"/>
      <c r="R146" s="145"/>
      <c r="S146" s="129">
        <f t="shared" si="79"/>
        <v>0</v>
      </c>
      <c r="T146" s="71">
        <f t="shared" si="80"/>
        <v>0</v>
      </c>
      <c r="U146" s="71">
        <f t="shared" si="81"/>
        <v>0</v>
      </c>
      <c r="V146" s="71">
        <f t="shared" si="82"/>
        <v>0</v>
      </c>
      <c r="W146" s="71">
        <f t="shared" si="83"/>
        <v>0</v>
      </c>
      <c r="X146" s="71">
        <f t="shared" ref="X146" si="90">IF(P146="x",MIN(O146,L144*Y146),0)</f>
        <v>0</v>
      </c>
      <c r="Y146" s="72">
        <f>SUMIF(GK!$D$2:$D$9999,MONTH(Dati!M146)+(Pieteikums!$E$14-2021)*12,GK!$B$2:$B$9999)</f>
        <v>176</v>
      </c>
      <c r="Z146" s="73">
        <f>MAX(Pieteikums!$E$20,Dati!F144,Dati!H144,Dati!M146)</f>
        <v>46082</v>
      </c>
      <c r="AA146" s="73">
        <f>IFERROR(MIN(G144,I144,EDATE(M146,1)-1),0)</f>
        <v>46112</v>
      </c>
      <c r="AB146" s="72">
        <f>SUMIFS(GK!$B$2:$B$9999,GK!$A$2:$A$9999,"&gt;="&amp;Z146,GK!$A$2:$A$9999,"&lt;="&amp;AA146)</f>
        <v>176</v>
      </c>
      <c r="AC146" s="71">
        <f>L144*MIN(N146,AB146)</f>
        <v>0</v>
      </c>
      <c r="AD146" s="74">
        <f t="shared" si="85"/>
        <v>0</v>
      </c>
    </row>
    <row r="147" spans="1:30" ht="15">
      <c r="A147" s="76">
        <v>33</v>
      </c>
      <c r="B147" s="53"/>
      <c r="C147" s="53"/>
      <c r="D147" s="54"/>
      <c r="E147" s="55"/>
      <c r="F147" s="56"/>
      <c r="G147" s="56"/>
      <c r="H147" s="56"/>
      <c r="I147" s="56"/>
      <c r="J147" s="53"/>
      <c r="K147" s="53"/>
      <c r="L147" s="57"/>
      <c r="M147" s="89">
        <f>IFERROR(VLOOKUP(Pieteikums!$G$14,darba!$A$1:$D$4,2),"")</f>
        <v>46023</v>
      </c>
      <c r="N147" s="146"/>
      <c r="O147" s="130"/>
      <c r="P147" s="156"/>
      <c r="Q147" s="156"/>
      <c r="R147" s="147"/>
      <c r="S147" s="130">
        <f t="shared" si="79"/>
        <v>0</v>
      </c>
      <c r="T147" s="90">
        <f t="shared" si="80"/>
        <v>0</v>
      </c>
      <c r="U147" s="90">
        <f t="shared" si="81"/>
        <v>0</v>
      </c>
      <c r="V147" s="90">
        <f t="shared" si="82"/>
        <v>0</v>
      </c>
      <c r="W147" s="90">
        <f t="shared" si="83"/>
        <v>0</v>
      </c>
      <c r="X147" s="90">
        <f t="shared" ref="X147" si="91">IF(P147="x",MIN(O147,L147*Y147),0)</f>
        <v>0</v>
      </c>
      <c r="Y147" s="91">
        <f>SUMIF(GK!$D$2:$D$9999,MONTH(Dati!M147)+(Pieteikums!$E$14-2021)*12,GK!$B$2:$B$9999)</f>
        <v>168</v>
      </c>
      <c r="Z147" s="92">
        <f>MAX(Pieteikums!$E$20,Dati!F147,Dati!H147,Dati!M147)</f>
        <v>46023</v>
      </c>
      <c r="AA147" s="92">
        <f>IFERROR(MIN(G147,I147,EDATE(M147,1)-1),0)</f>
        <v>46053</v>
      </c>
      <c r="AB147" s="91">
        <f>SUMIFS(GK!$B$2:$B$9999,GK!$A$2:$A$9999,"&gt;="&amp;Z147,GK!$A$2:$A$9999,"&lt;="&amp;AA147)</f>
        <v>168</v>
      </c>
      <c r="AC147" s="90">
        <f>L147*MIN(N147,AB147)</f>
        <v>0</v>
      </c>
      <c r="AD147" s="93">
        <f t="shared" si="85"/>
        <v>0</v>
      </c>
    </row>
    <row r="148" spans="1:30" ht="16.5">
      <c r="A148" s="76"/>
      <c r="B148" s="49"/>
      <c r="C148" s="49"/>
      <c r="D148" s="50"/>
      <c r="E148" s="49"/>
      <c r="F148" s="49"/>
      <c r="G148" s="49"/>
      <c r="H148" s="49"/>
      <c r="I148" s="49"/>
      <c r="J148" s="49"/>
      <c r="K148" s="49"/>
      <c r="L148" s="49"/>
      <c r="M148" s="65">
        <f>IFERROR(VLOOKUP(Pieteikums!$G$14,darba!$A$1:$D$4,3),"")</f>
        <v>46054</v>
      </c>
      <c r="N148" s="142"/>
      <c r="O148" s="128"/>
      <c r="P148" s="154"/>
      <c r="Q148" s="154"/>
      <c r="R148" s="143"/>
      <c r="S148" s="128">
        <f t="shared" si="79"/>
        <v>0</v>
      </c>
      <c r="T148" s="66">
        <f t="shared" si="80"/>
        <v>0</v>
      </c>
      <c r="U148" s="66">
        <f t="shared" si="81"/>
        <v>0</v>
      </c>
      <c r="V148" s="66">
        <f t="shared" si="82"/>
        <v>0</v>
      </c>
      <c r="W148" s="66">
        <f t="shared" si="83"/>
        <v>0</v>
      </c>
      <c r="X148" s="66">
        <f t="shared" ref="X148" si="92">IF(P148="x",MIN(O148,L147*Y148),0)</f>
        <v>0</v>
      </c>
      <c r="Y148" s="67">
        <f>SUMIF(GK!$D$2:$D$9999,MONTH(Dati!M148)+(Pieteikums!$E$14-2021)*12,GK!$B$2:$B$9999)</f>
        <v>160</v>
      </c>
      <c r="Z148" s="68">
        <f>MAX(Pieteikums!$E$20,Dati!F147,Dati!H147,Dati!M148)</f>
        <v>46054</v>
      </c>
      <c r="AA148" s="68">
        <f>IFERROR(MIN(G147,I147,EDATE(M148,1)-1),0)</f>
        <v>46081</v>
      </c>
      <c r="AB148" s="67">
        <f>SUMIFS(GK!$B$2:$B$9999,GK!$A$2:$A$9999,"&gt;="&amp;Z148,GK!$A$2:$A$9999,"&lt;="&amp;AA148)</f>
        <v>160</v>
      </c>
      <c r="AC148" s="66">
        <f>L147*MIN(N148,AB148)</f>
        <v>0</v>
      </c>
      <c r="AD148" s="69">
        <f t="shared" si="85"/>
        <v>0</v>
      </c>
    </row>
    <row r="149" spans="1:30" ht="16.5">
      <c r="A149" s="77"/>
      <c r="B149" s="51"/>
      <c r="C149" s="51"/>
      <c r="D149" s="52"/>
      <c r="E149" s="51"/>
      <c r="F149" s="51"/>
      <c r="G149" s="51"/>
      <c r="H149" s="51"/>
      <c r="I149" s="51"/>
      <c r="J149" s="51"/>
      <c r="K149" s="51"/>
      <c r="L149" s="51"/>
      <c r="M149" s="70">
        <f>IFERROR(VLOOKUP(Pieteikums!$G$14,darba!$A$1:$D$4,4),"")</f>
        <v>46082</v>
      </c>
      <c r="N149" s="144"/>
      <c r="O149" s="129"/>
      <c r="P149" s="155"/>
      <c r="Q149" s="155"/>
      <c r="R149" s="145"/>
      <c r="S149" s="129">
        <f t="shared" si="79"/>
        <v>0</v>
      </c>
      <c r="T149" s="71">
        <f t="shared" si="80"/>
        <v>0</v>
      </c>
      <c r="U149" s="71">
        <f t="shared" si="81"/>
        <v>0</v>
      </c>
      <c r="V149" s="71">
        <f t="shared" si="82"/>
        <v>0</v>
      </c>
      <c r="W149" s="71">
        <f t="shared" si="83"/>
        <v>0</v>
      </c>
      <c r="X149" s="71">
        <f t="shared" ref="X149" si="93">IF(P149="x",MIN(O149,L147*Y149),0)</f>
        <v>0</v>
      </c>
      <c r="Y149" s="72">
        <f>SUMIF(GK!$D$2:$D$9999,MONTH(Dati!M149)+(Pieteikums!$E$14-2021)*12,GK!$B$2:$B$9999)</f>
        <v>176</v>
      </c>
      <c r="Z149" s="73">
        <f>MAX(Pieteikums!$E$20,Dati!F147,Dati!H147,Dati!M149)</f>
        <v>46082</v>
      </c>
      <c r="AA149" s="73">
        <f>IFERROR(MIN(G147,I147,EDATE(M149,1)-1),0)</f>
        <v>46112</v>
      </c>
      <c r="AB149" s="72">
        <f>SUMIFS(GK!$B$2:$B$9999,GK!$A$2:$A$9999,"&gt;="&amp;Z149,GK!$A$2:$A$9999,"&lt;="&amp;AA149)</f>
        <v>176</v>
      </c>
      <c r="AC149" s="71">
        <f>L147*MIN(N149,AB149)</f>
        <v>0</v>
      </c>
      <c r="AD149" s="74">
        <f t="shared" si="85"/>
        <v>0</v>
      </c>
    </row>
    <row r="150" spans="1:30" ht="15">
      <c r="A150" s="76">
        <v>34</v>
      </c>
      <c r="B150" s="53"/>
      <c r="C150" s="53"/>
      <c r="D150" s="54"/>
      <c r="E150" s="55"/>
      <c r="F150" s="56"/>
      <c r="G150" s="56"/>
      <c r="H150" s="56"/>
      <c r="I150" s="56"/>
      <c r="J150" s="53"/>
      <c r="K150" s="53"/>
      <c r="L150" s="57"/>
      <c r="M150" s="89">
        <f>IFERROR(VLOOKUP(Pieteikums!$G$14,darba!$A$1:$D$4,2),"")</f>
        <v>46023</v>
      </c>
      <c r="N150" s="146"/>
      <c r="O150" s="130"/>
      <c r="P150" s="156"/>
      <c r="Q150" s="156"/>
      <c r="R150" s="147"/>
      <c r="S150" s="130">
        <f t="shared" si="79"/>
        <v>0</v>
      </c>
      <c r="T150" s="90">
        <f t="shared" si="80"/>
        <v>0</v>
      </c>
      <c r="U150" s="90">
        <f t="shared" si="81"/>
        <v>0</v>
      </c>
      <c r="V150" s="90">
        <f t="shared" si="82"/>
        <v>0</v>
      </c>
      <c r="W150" s="90">
        <f t="shared" si="83"/>
        <v>0</v>
      </c>
      <c r="X150" s="90">
        <f t="shared" ref="X150" si="94">IF(P150="x",MIN(O150,L150*Y150),0)</f>
        <v>0</v>
      </c>
      <c r="Y150" s="91">
        <f>SUMIF(GK!$D$2:$D$9999,MONTH(Dati!M150)+(Pieteikums!$E$14-2021)*12,GK!$B$2:$B$9999)</f>
        <v>168</v>
      </c>
      <c r="Z150" s="92">
        <f>MAX(Pieteikums!$E$20,Dati!F150,Dati!H150,Dati!M150)</f>
        <v>46023</v>
      </c>
      <c r="AA150" s="92">
        <f>IFERROR(MIN(G150,I150,EDATE(M150,1)-1),0)</f>
        <v>46053</v>
      </c>
      <c r="AB150" s="91">
        <f>SUMIFS(GK!$B$2:$B$9999,GK!$A$2:$A$9999,"&gt;="&amp;Z150,GK!$A$2:$A$9999,"&lt;="&amp;AA150)</f>
        <v>168</v>
      </c>
      <c r="AC150" s="90">
        <f>L150*MIN(N150,AB150)</f>
        <v>0</v>
      </c>
      <c r="AD150" s="93">
        <f t="shared" si="85"/>
        <v>0</v>
      </c>
    </row>
    <row r="151" spans="1:30" ht="16.5">
      <c r="A151" s="76"/>
      <c r="B151" s="49"/>
      <c r="C151" s="49"/>
      <c r="D151" s="50"/>
      <c r="E151" s="49"/>
      <c r="F151" s="49"/>
      <c r="G151" s="49"/>
      <c r="H151" s="49"/>
      <c r="I151" s="49"/>
      <c r="J151" s="49"/>
      <c r="K151" s="49"/>
      <c r="L151" s="49"/>
      <c r="M151" s="65">
        <f>IFERROR(VLOOKUP(Pieteikums!$G$14,darba!$A$1:$D$4,3),"")</f>
        <v>46054</v>
      </c>
      <c r="N151" s="142"/>
      <c r="O151" s="128"/>
      <c r="P151" s="154"/>
      <c r="Q151" s="154"/>
      <c r="R151" s="143"/>
      <c r="S151" s="128">
        <f t="shared" si="79"/>
        <v>0</v>
      </c>
      <c r="T151" s="66">
        <f t="shared" si="80"/>
        <v>0</v>
      </c>
      <c r="U151" s="66">
        <f t="shared" si="81"/>
        <v>0</v>
      </c>
      <c r="V151" s="66">
        <f t="shared" si="82"/>
        <v>0</v>
      </c>
      <c r="W151" s="66">
        <f t="shared" si="83"/>
        <v>0</v>
      </c>
      <c r="X151" s="66">
        <f t="shared" ref="X151" si="95">IF(P151="x",MIN(O151,L150*Y151),0)</f>
        <v>0</v>
      </c>
      <c r="Y151" s="67">
        <f>SUMIF(GK!$D$2:$D$9999,MONTH(Dati!M151)+(Pieteikums!$E$14-2021)*12,GK!$B$2:$B$9999)</f>
        <v>160</v>
      </c>
      <c r="Z151" s="68">
        <f>MAX(Pieteikums!$E$20,Dati!F150,Dati!H150,Dati!M151)</f>
        <v>46054</v>
      </c>
      <c r="AA151" s="68">
        <f>IFERROR(MIN(G150,I150,EDATE(M151,1)-1),0)</f>
        <v>46081</v>
      </c>
      <c r="AB151" s="67">
        <f>SUMIFS(GK!$B$2:$B$9999,GK!$A$2:$A$9999,"&gt;="&amp;Z151,GK!$A$2:$A$9999,"&lt;="&amp;AA151)</f>
        <v>160</v>
      </c>
      <c r="AC151" s="66">
        <f>L150*MIN(N151,AB151)</f>
        <v>0</v>
      </c>
      <c r="AD151" s="69">
        <f t="shared" si="85"/>
        <v>0</v>
      </c>
    </row>
    <row r="152" spans="1:30" ht="16.5">
      <c r="A152" s="77"/>
      <c r="B152" s="51"/>
      <c r="C152" s="51"/>
      <c r="D152" s="52"/>
      <c r="E152" s="51"/>
      <c r="F152" s="51"/>
      <c r="G152" s="51"/>
      <c r="H152" s="51"/>
      <c r="I152" s="51"/>
      <c r="J152" s="51"/>
      <c r="K152" s="51"/>
      <c r="L152" s="51"/>
      <c r="M152" s="70">
        <f>IFERROR(VLOOKUP(Pieteikums!$G$14,darba!$A$1:$D$4,4),"")</f>
        <v>46082</v>
      </c>
      <c r="N152" s="144"/>
      <c r="O152" s="129"/>
      <c r="P152" s="155"/>
      <c r="Q152" s="155"/>
      <c r="R152" s="145"/>
      <c r="S152" s="129">
        <f t="shared" si="79"/>
        <v>0</v>
      </c>
      <c r="T152" s="71">
        <f t="shared" si="80"/>
        <v>0</v>
      </c>
      <c r="U152" s="71">
        <f t="shared" si="81"/>
        <v>0</v>
      </c>
      <c r="V152" s="71">
        <f t="shared" si="82"/>
        <v>0</v>
      </c>
      <c r="W152" s="71">
        <f t="shared" si="83"/>
        <v>0</v>
      </c>
      <c r="X152" s="71">
        <f t="shared" ref="X152" si="96">IF(P152="x",MIN(O152,L150*Y152),0)</f>
        <v>0</v>
      </c>
      <c r="Y152" s="72">
        <f>SUMIF(GK!$D$2:$D$9999,MONTH(Dati!M152)+(Pieteikums!$E$14-2021)*12,GK!$B$2:$B$9999)</f>
        <v>176</v>
      </c>
      <c r="Z152" s="73">
        <f>MAX(Pieteikums!$E$20,Dati!F150,Dati!H150,Dati!M152)</f>
        <v>46082</v>
      </c>
      <c r="AA152" s="73">
        <f>IFERROR(MIN(G150,I150,EDATE(M152,1)-1),0)</f>
        <v>46112</v>
      </c>
      <c r="AB152" s="72">
        <f>SUMIFS(GK!$B$2:$B$9999,GK!$A$2:$A$9999,"&gt;="&amp;Z152,GK!$A$2:$A$9999,"&lt;="&amp;AA152)</f>
        <v>176</v>
      </c>
      <c r="AC152" s="71">
        <f>L150*MIN(N152,AB152)</f>
        <v>0</v>
      </c>
      <c r="AD152" s="74">
        <f t="shared" si="85"/>
        <v>0</v>
      </c>
    </row>
    <row r="153" spans="1:30" ht="15">
      <c r="A153" s="76">
        <v>35</v>
      </c>
      <c r="B153" s="53"/>
      <c r="C153" s="53"/>
      <c r="D153" s="54"/>
      <c r="E153" s="55"/>
      <c r="F153" s="56"/>
      <c r="G153" s="56"/>
      <c r="H153" s="56"/>
      <c r="I153" s="56"/>
      <c r="J153" s="53"/>
      <c r="K153" s="53"/>
      <c r="L153" s="57"/>
      <c r="M153" s="89">
        <f>IFERROR(VLOOKUP(Pieteikums!$G$14,darba!$A$1:$D$4,2),"")</f>
        <v>46023</v>
      </c>
      <c r="N153" s="146"/>
      <c r="O153" s="130"/>
      <c r="P153" s="156"/>
      <c r="Q153" s="156"/>
      <c r="R153" s="147"/>
      <c r="S153" s="130">
        <f t="shared" si="79"/>
        <v>0</v>
      </c>
      <c r="T153" s="90">
        <f t="shared" si="80"/>
        <v>0</v>
      </c>
      <c r="U153" s="90">
        <f t="shared" si="81"/>
        <v>0</v>
      </c>
      <c r="V153" s="90">
        <f t="shared" si="82"/>
        <v>0</v>
      </c>
      <c r="W153" s="90">
        <f t="shared" si="83"/>
        <v>0</v>
      </c>
      <c r="X153" s="90">
        <f t="shared" ref="X153" si="97">IF(P153="x",MIN(O153,L153*Y153),0)</f>
        <v>0</v>
      </c>
      <c r="Y153" s="91">
        <f>SUMIF(GK!$D$2:$D$9999,MONTH(Dati!M153)+(Pieteikums!$E$14-2021)*12,GK!$B$2:$B$9999)</f>
        <v>168</v>
      </c>
      <c r="Z153" s="92">
        <f>MAX(Pieteikums!$E$20,Dati!F153,Dati!H153,Dati!M153)</f>
        <v>46023</v>
      </c>
      <c r="AA153" s="92">
        <f>IFERROR(MIN(G153,I153,EDATE(M153,1)-1),0)</f>
        <v>46053</v>
      </c>
      <c r="AB153" s="91">
        <f>SUMIFS(GK!$B$2:$B$9999,GK!$A$2:$A$9999,"&gt;="&amp;Z153,GK!$A$2:$A$9999,"&lt;="&amp;AA153)</f>
        <v>168</v>
      </c>
      <c r="AC153" s="90">
        <f>L153*MIN(N153,AB153)</f>
        <v>0</v>
      </c>
      <c r="AD153" s="93">
        <f t="shared" si="85"/>
        <v>0</v>
      </c>
    </row>
    <row r="154" spans="1:30" ht="16.5">
      <c r="A154" s="76"/>
      <c r="B154" s="49"/>
      <c r="C154" s="49"/>
      <c r="D154" s="50"/>
      <c r="E154" s="49"/>
      <c r="F154" s="49"/>
      <c r="G154" s="49"/>
      <c r="H154" s="49"/>
      <c r="I154" s="49"/>
      <c r="J154" s="49"/>
      <c r="K154" s="49"/>
      <c r="L154" s="49"/>
      <c r="M154" s="65">
        <f>IFERROR(VLOOKUP(Pieteikums!$G$14,darba!$A$1:$D$4,3),"")</f>
        <v>46054</v>
      </c>
      <c r="N154" s="142"/>
      <c r="O154" s="128"/>
      <c r="P154" s="154"/>
      <c r="Q154" s="154"/>
      <c r="R154" s="143"/>
      <c r="S154" s="128">
        <f t="shared" si="79"/>
        <v>0</v>
      </c>
      <c r="T154" s="66">
        <f t="shared" si="80"/>
        <v>0</v>
      </c>
      <c r="U154" s="66">
        <f t="shared" si="81"/>
        <v>0</v>
      </c>
      <c r="V154" s="66">
        <f t="shared" si="82"/>
        <v>0</v>
      </c>
      <c r="W154" s="66">
        <f t="shared" si="83"/>
        <v>0</v>
      </c>
      <c r="X154" s="66">
        <f t="shared" ref="X154" si="98">IF(P154="x",MIN(O154,L153*Y154),0)</f>
        <v>0</v>
      </c>
      <c r="Y154" s="67">
        <f>SUMIF(GK!$D$2:$D$9999,MONTH(Dati!M154)+(Pieteikums!$E$14-2021)*12,GK!$B$2:$B$9999)</f>
        <v>160</v>
      </c>
      <c r="Z154" s="68">
        <f>MAX(Pieteikums!$E$20,Dati!F153,Dati!H153,Dati!M154)</f>
        <v>46054</v>
      </c>
      <c r="AA154" s="68">
        <f>IFERROR(MIN(G153,I153,EDATE(M154,1)-1),0)</f>
        <v>46081</v>
      </c>
      <c r="AB154" s="67">
        <f>SUMIFS(GK!$B$2:$B$9999,GK!$A$2:$A$9999,"&gt;="&amp;Z154,GK!$A$2:$A$9999,"&lt;="&amp;AA154)</f>
        <v>160</v>
      </c>
      <c r="AC154" s="66">
        <f>L153*MIN(N154,AB154)</f>
        <v>0</v>
      </c>
      <c r="AD154" s="69">
        <f t="shared" si="85"/>
        <v>0</v>
      </c>
    </row>
    <row r="155" spans="1:30" ht="16.5">
      <c r="A155" s="77"/>
      <c r="B155" s="51"/>
      <c r="C155" s="51"/>
      <c r="D155" s="52"/>
      <c r="E155" s="51"/>
      <c r="F155" s="51"/>
      <c r="G155" s="51"/>
      <c r="H155" s="51"/>
      <c r="I155" s="51"/>
      <c r="J155" s="51"/>
      <c r="K155" s="51"/>
      <c r="L155" s="51"/>
      <c r="M155" s="70">
        <f>IFERROR(VLOOKUP(Pieteikums!$G$14,darba!$A$1:$D$4,4),"")</f>
        <v>46082</v>
      </c>
      <c r="N155" s="144"/>
      <c r="O155" s="129"/>
      <c r="P155" s="155"/>
      <c r="Q155" s="155"/>
      <c r="R155" s="145"/>
      <c r="S155" s="129">
        <f t="shared" si="79"/>
        <v>0</v>
      </c>
      <c r="T155" s="71">
        <f t="shared" si="80"/>
        <v>0</v>
      </c>
      <c r="U155" s="71">
        <f t="shared" si="81"/>
        <v>0</v>
      </c>
      <c r="V155" s="71">
        <f t="shared" si="82"/>
        <v>0</v>
      </c>
      <c r="W155" s="71">
        <f t="shared" si="83"/>
        <v>0</v>
      </c>
      <c r="X155" s="71">
        <f t="shared" ref="X155" si="99">IF(P155="x",MIN(O155,L153*Y155),0)</f>
        <v>0</v>
      </c>
      <c r="Y155" s="72">
        <f>SUMIF(GK!$D$2:$D$9999,MONTH(Dati!M155)+(Pieteikums!$E$14-2021)*12,GK!$B$2:$B$9999)</f>
        <v>176</v>
      </c>
      <c r="Z155" s="73">
        <f>MAX(Pieteikums!$E$20,Dati!F153,Dati!H153,Dati!M155)</f>
        <v>46082</v>
      </c>
      <c r="AA155" s="73">
        <f>IFERROR(MIN(G153,I153,EDATE(M155,1)-1),0)</f>
        <v>46112</v>
      </c>
      <c r="AB155" s="72">
        <f>SUMIFS(GK!$B$2:$B$9999,GK!$A$2:$A$9999,"&gt;="&amp;Z155,GK!$A$2:$A$9999,"&lt;="&amp;AA155)</f>
        <v>176</v>
      </c>
      <c r="AC155" s="71">
        <f>L153*MIN(N155,AB155)</f>
        <v>0</v>
      </c>
      <c r="AD155" s="74">
        <f t="shared" si="85"/>
        <v>0</v>
      </c>
    </row>
    <row r="156" spans="1:30" ht="15">
      <c r="A156" s="76">
        <v>36</v>
      </c>
      <c r="B156" s="53"/>
      <c r="C156" s="53"/>
      <c r="D156" s="54"/>
      <c r="E156" s="55"/>
      <c r="F156" s="56"/>
      <c r="G156" s="56"/>
      <c r="H156" s="56"/>
      <c r="I156" s="56"/>
      <c r="J156" s="53"/>
      <c r="K156" s="53"/>
      <c r="L156" s="57"/>
      <c r="M156" s="89">
        <f>IFERROR(VLOOKUP(Pieteikums!$G$14,darba!$A$1:$D$4,2),"")</f>
        <v>46023</v>
      </c>
      <c r="N156" s="146"/>
      <c r="O156" s="130"/>
      <c r="P156" s="156"/>
      <c r="Q156" s="156"/>
      <c r="R156" s="147"/>
      <c r="S156" s="130">
        <f t="shared" si="79"/>
        <v>0</v>
      </c>
      <c r="T156" s="90">
        <f t="shared" si="80"/>
        <v>0</v>
      </c>
      <c r="U156" s="90">
        <f t="shared" si="81"/>
        <v>0</v>
      </c>
      <c r="V156" s="90">
        <f t="shared" si="82"/>
        <v>0</v>
      </c>
      <c r="W156" s="90">
        <f t="shared" si="83"/>
        <v>0</v>
      </c>
      <c r="X156" s="90">
        <f t="shared" ref="X156" si="100">IF(P156="x",MIN(O156,L156*Y156),0)</f>
        <v>0</v>
      </c>
      <c r="Y156" s="91">
        <f>SUMIF(GK!$D$2:$D$9999,MONTH(Dati!M156)+(Pieteikums!$E$14-2021)*12,GK!$B$2:$B$9999)</f>
        <v>168</v>
      </c>
      <c r="Z156" s="92">
        <f>MAX(Pieteikums!$E$20,Dati!F156,Dati!H156,Dati!M156)</f>
        <v>46023</v>
      </c>
      <c r="AA156" s="92">
        <f>IFERROR(MIN(G156,I156,EDATE(M156,1)-1),0)</f>
        <v>46053</v>
      </c>
      <c r="AB156" s="91">
        <f>SUMIFS(GK!$B$2:$B$9999,GK!$A$2:$A$9999,"&gt;="&amp;Z156,GK!$A$2:$A$9999,"&lt;="&amp;AA156)</f>
        <v>168</v>
      </c>
      <c r="AC156" s="90">
        <f>L156*MIN(N156,AB156)</f>
        <v>0</v>
      </c>
      <c r="AD156" s="93">
        <f t="shared" si="85"/>
        <v>0</v>
      </c>
    </row>
    <row r="157" spans="1:30" ht="16.5">
      <c r="A157" s="76"/>
      <c r="B157" s="49"/>
      <c r="C157" s="49"/>
      <c r="D157" s="50"/>
      <c r="E157" s="49"/>
      <c r="F157" s="49"/>
      <c r="G157" s="49"/>
      <c r="H157" s="49"/>
      <c r="I157" s="49"/>
      <c r="J157" s="49"/>
      <c r="K157" s="49"/>
      <c r="L157" s="49"/>
      <c r="M157" s="65">
        <f>IFERROR(VLOOKUP(Pieteikums!$G$14,darba!$A$1:$D$4,3),"")</f>
        <v>46054</v>
      </c>
      <c r="N157" s="142"/>
      <c r="O157" s="128"/>
      <c r="P157" s="154"/>
      <c r="Q157" s="154"/>
      <c r="R157" s="143"/>
      <c r="S157" s="128">
        <f t="shared" si="79"/>
        <v>0</v>
      </c>
      <c r="T157" s="66">
        <f t="shared" si="80"/>
        <v>0</v>
      </c>
      <c r="U157" s="66">
        <f t="shared" si="81"/>
        <v>0</v>
      </c>
      <c r="V157" s="66">
        <f t="shared" si="82"/>
        <v>0</v>
      </c>
      <c r="W157" s="66">
        <f t="shared" si="83"/>
        <v>0</v>
      </c>
      <c r="X157" s="66">
        <f t="shared" ref="X157" si="101">IF(P157="x",MIN(O157,L156*Y157),0)</f>
        <v>0</v>
      </c>
      <c r="Y157" s="67">
        <f>SUMIF(GK!$D$2:$D$9999,MONTH(Dati!M157)+(Pieteikums!$E$14-2021)*12,GK!$B$2:$B$9999)</f>
        <v>160</v>
      </c>
      <c r="Z157" s="68">
        <f>MAX(Pieteikums!$E$20,Dati!F156,Dati!H156,Dati!M157)</f>
        <v>46054</v>
      </c>
      <c r="AA157" s="68">
        <f>IFERROR(MIN(G156,I156,EDATE(M157,1)-1),0)</f>
        <v>46081</v>
      </c>
      <c r="AB157" s="67">
        <f>SUMIFS(GK!$B$2:$B$9999,GK!$A$2:$A$9999,"&gt;="&amp;Z157,GK!$A$2:$A$9999,"&lt;="&amp;AA157)</f>
        <v>160</v>
      </c>
      <c r="AC157" s="66">
        <f>L156*MIN(N157,AB157)</f>
        <v>0</v>
      </c>
      <c r="AD157" s="69">
        <f t="shared" si="85"/>
        <v>0</v>
      </c>
    </row>
    <row r="158" spans="1:30" ht="16.5">
      <c r="A158" s="77"/>
      <c r="B158" s="51"/>
      <c r="C158" s="51"/>
      <c r="D158" s="52"/>
      <c r="E158" s="51"/>
      <c r="F158" s="51"/>
      <c r="G158" s="51"/>
      <c r="H158" s="51"/>
      <c r="I158" s="51"/>
      <c r="J158" s="51"/>
      <c r="K158" s="51"/>
      <c r="L158" s="51"/>
      <c r="M158" s="70">
        <f>IFERROR(VLOOKUP(Pieteikums!$G$14,darba!$A$1:$D$4,4),"")</f>
        <v>46082</v>
      </c>
      <c r="N158" s="144"/>
      <c r="O158" s="129"/>
      <c r="P158" s="155"/>
      <c r="Q158" s="155"/>
      <c r="R158" s="145"/>
      <c r="S158" s="129">
        <f t="shared" si="79"/>
        <v>0</v>
      </c>
      <c r="T158" s="71">
        <f t="shared" si="80"/>
        <v>0</v>
      </c>
      <c r="U158" s="71">
        <f t="shared" si="81"/>
        <v>0</v>
      </c>
      <c r="V158" s="71">
        <f t="shared" si="82"/>
        <v>0</v>
      </c>
      <c r="W158" s="71">
        <f t="shared" si="83"/>
        <v>0</v>
      </c>
      <c r="X158" s="71">
        <f t="shared" ref="X158" si="102">IF(P158="x",MIN(O158,L156*Y158),0)</f>
        <v>0</v>
      </c>
      <c r="Y158" s="72">
        <f>SUMIF(GK!$D$2:$D$9999,MONTH(Dati!M158)+(Pieteikums!$E$14-2021)*12,GK!$B$2:$B$9999)</f>
        <v>176</v>
      </c>
      <c r="Z158" s="73">
        <f>MAX(Pieteikums!$E$20,Dati!F156,Dati!H156,Dati!M158)</f>
        <v>46082</v>
      </c>
      <c r="AA158" s="73">
        <f>IFERROR(MIN(G156,I156,EDATE(M158,1)-1),0)</f>
        <v>46112</v>
      </c>
      <c r="AB158" s="72">
        <f>SUMIFS(GK!$B$2:$B$9999,GK!$A$2:$A$9999,"&gt;="&amp;Z158,GK!$A$2:$A$9999,"&lt;="&amp;AA158)</f>
        <v>176</v>
      </c>
      <c r="AC158" s="71">
        <f>L156*MIN(N158,AB158)</f>
        <v>0</v>
      </c>
      <c r="AD158" s="74">
        <f t="shared" si="85"/>
        <v>0</v>
      </c>
    </row>
    <row r="159" spans="1:30" ht="15">
      <c r="A159" s="76">
        <v>37</v>
      </c>
      <c r="B159" s="53"/>
      <c r="C159" s="53"/>
      <c r="D159" s="54"/>
      <c r="E159" s="55"/>
      <c r="F159" s="56"/>
      <c r="G159" s="56"/>
      <c r="H159" s="56"/>
      <c r="I159" s="56"/>
      <c r="J159" s="53"/>
      <c r="K159" s="53"/>
      <c r="L159" s="57"/>
      <c r="M159" s="89">
        <f>IFERROR(VLOOKUP(Pieteikums!$G$14,darba!$A$1:$D$4,2),"")</f>
        <v>46023</v>
      </c>
      <c r="N159" s="146"/>
      <c r="O159" s="130"/>
      <c r="P159" s="156"/>
      <c r="Q159" s="156"/>
      <c r="R159" s="147"/>
      <c r="S159" s="130">
        <f t="shared" si="79"/>
        <v>0</v>
      </c>
      <c r="T159" s="90">
        <f t="shared" si="80"/>
        <v>0</v>
      </c>
      <c r="U159" s="90">
        <f t="shared" si="81"/>
        <v>0</v>
      </c>
      <c r="V159" s="90">
        <f t="shared" si="82"/>
        <v>0</v>
      </c>
      <c r="W159" s="90">
        <f t="shared" si="83"/>
        <v>0</v>
      </c>
      <c r="X159" s="90">
        <f t="shared" ref="X159" si="103">IF(P159="x",MIN(O159,L159*Y159),0)</f>
        <v>0</v>
      </c>
      <c r="Y159" s="91">
        <f>SUMIF(GK!$D$2:$D$9999,MONTH(Dati!M159)+(Pieteikums!$E$14-2021)*12,GK!$B$2:$B$9999)</f>
        <v>168</v>
      </c>
      <c r="Z159" s="92">
        <f>MAX(Pieteikums!$E$20,Dati!F159,Dati!H159,Dati!M159)</f>
        <v>46023</v>
      </c>
      <c r="AA159" s="92">
        <f>IFERROR(MIN(G159,I159,EDATE(M159,1)-1),0)</f>
        <v>46053</v>
      </c>
      <c r="AB159" s="91">
        <f>SUMIFS(GK!$B$2:$B$9999,GK!$A$2:$A$9999,"&gt;="&amp;Z159,GK!$A$2:$A$9999,"&lt;="&amp;AA159)</f>
        <v>168</v>
      </c>
      <c r="AC159" s="90">
        <f>L159*MIN(N159,AB159)</f>
        <v>0</v>
      </c>
      <c r="AD159" s="93">
        <f t="shared" si="85"/>
        <v>0</v>
      </c>
    </row>
    <row r="160" spans="1:30" ht="16.5">
      <c r="A160" s="76"/>
      <c r="B160" s="49"/>
      <c r="C160" s="49"/>
      <c r="D160" s="50"/>
      <c r="E160" s="49"/>
      <c r="F160" s="49"/>
      <c r="G160" s="49"/>
      <c r="H160" s="49"/>
      <c r="I160" s="49"/>
      <c r="J160" s="49"/>
      <c r="K160" s="49"/>
      <c r="L160" s="49"/>
      <c r="M160" s="65">
        <f>IFERROR(VLOOKUP(Pieteikums!$G$14,darba!$A$1:$D$4,3),"")</f>
        <v>46054</v>
      </c>
      <c r="N160" s="142"/>
      <c r="O160" s="128"/>
      <c r="P160" s="154"/>
      <c r="Q160" s="154"/>
      <c r="R160" s="143"/>
      <c r="S160" s="128">
        <f t="shared" si="79"/>
        <v>0</v>
      </c>
      <c r="T160" s="66">
        <f t="shared" si="80"/>
        <v>0</v>
      </c>
      <c r="U160" s="66">
        <f t="shared" si="81"/>
        <v>0</v>
      </c>
      <c r="V160" s="66">
        <f t="shared" si="82"/>
        <v>0</v>
      </c>
      <c r="W160" s="66">
        <f t="shared" si="83"/>
        <v>0</v>
      </c>
      <c r="X160" s="66">
        <f t="shared" ref="X160" si="104">IF(P160="x",MIN(O160,L159*Y160),0)</f>
        <v>0</v>
      </c>
      <c r="Y160" s="67">
        <f>SUMIF(GK!$D$2:$D$9999,MONTH(Dati!M160)+(Pieteikums!$E$14-2021)*12,GK!$B$2:$B$9999)</f>
        <v>160</v>
      </c>
      <c r="Z160" s="68">
        <f>MAX(Pieteikums!$E$20,Dati!F159,Dati!H159,Dati!M160)</f>
        <v>46054</v>
      </c>
      <c r="AA160" s="68">
        <f>IFERROR(MIN(G159,I159,EDATE(M160,1)-1),0)</f>
        <v>46081</v>
      </c>
      <c r="AB160" s="67">
        <f>SUMIFS(GK!$B$2:$B$9999,GK!$A$2:$A$9999,"&gt;="&amp;Z160,GK!$A$2:$A$9999,"&lt;="&amp;AA160)</f>
        <v>160</v>
      </c>
      <c r="AC160" s="66">
        <f>L159*MIN(N160,AB160)</f>
        <v>0</v>
      </c>
      <c r="AD160" s="69">
        <f t="shared" si="85"/>
        <v>0</v>
      </c>
    </row>
    <row r="161" spans="1:30" ht="16.5">
      <c r="A161" s="77"/>
      <c r="B161" s="51"/>
      <c r="C161" s="51"/>
      <c r="D161" s="52"/>
      <c r="E161" s="51"/>
      <c r="F161" s="51"/>
      <c r="G161" s="51"/>
      <c r="H161" s="51"/>
      <c r="I161" s="51"/>
      <c r="J161" s="51"/>
      <c r="K161" s="51"/>
      <c r="L161" s="51"/>
      <c r="M161" s="70">
        <f>IFERROR(VLOOKUP(Pieteikums!$G$14,darba!$A$1:$D$4,4),"")</f>
        <v>46082</v>
      </c>
      <c r="N161" s="144"/>
      <c r="O161" s="129"/>
      <c r="P161" s="155"/>
      <c r="Q161" s="155"/>
      <c r="R161" s="145"/>
      <c r="S161" s="129">
        <f t="shared" si="79"/>
        <v>0</v>
      </c>
      <c r="T161" s="71">
        <f t="shared" si="80"/>
        <v>0</v>
      </c>
      <c r="U161" s="71">
        <f t="shared" si="81"/>
        <v>0</v>
      </c>
      <c r="V161" s="71">
        <f t="shared" si="82"/>
        <v>0</v>
      </c>
      <c r="W161" s="71">
        <f t="shared" si="83"/>
        <v>0</v>
      </c>
      <c r="X161" s="71">
        <f t="shared" ref="X161" si="105">IF(P161="x",MIN(O161,L159*Y161),0)</f>
        <v>0</v>
      </c>
      <c r="Y161" s="72">
        <f>SUMIF(GK!$D$2:$D$9999,MONTH(Dati!M161)+(Pieteikums!$E$14-2021)*12,GK!$B$2:$B$9999)</f>
        <v>176</v>
      </c>
      <c r="Z161" s="73">
        <f>MAX(Pieteikums!$E$20,Dati!F159,Dati!H159,Dati!M161)</f>
        <v>46082</v>
      </c>
      <c r="AA161" s="73">
        <f>IFERROR(MIN(G159,I159,EDATE(M161,1)-1),0)</f>
        <v>46112</v>
      </c>
      <c r="AB161" s="72">
        <f>SUMIFS(GK!$B$2:$B$9999,GK!$A$2:$A$9999,"&gt;="&amp;Z161,GK!$A$2:$A$9999,"&lt;="&amp;AA161)</f>
        <v>176</v>
      </c>
      <c r="AC161" s="71">
        <f>L159*MIN(N161,AB161)</f>
        <v>0</v>
      </c>
      <c r="AD161" s="74">
        <f t="shared" si="85"/>
        <v>0</v>
      </c>
    </row>
    <row r="162" spans="1:30" ht="15">
      <c r="A162" s="76">
        <v>38</v>
      </c>
      <c r="B162" s="53"/>
      <c r="C162" s="53"/>
      <c r="D162" s="54"/>
      <c r="E162" s="55"/>
      <c r="F162" s="56"/>
      <c r="G162" s="56"/>
      <c r="H162" s="56"/>
      <c r="I162" s="56"/>
      <c r="J162" s="53"/>
      <c r="K162" s="53"/>
      <c r="L162" s="57"/>
      <c r="M162" s="89">
        <f>IFERROR(VLOOKUP(Pieteikums!$G$14,darba!$A$1:$D$4,2),"")</f>
        <v>46023</v>
      </c>
      <c r="N162" s="146"/>
      <c r="O162" s="130"/>
      <c r="P162" s="156"/>
      <c r="Q162" s="156"/>
      <c r="R162" s="147"/>
      <c r="S162" s="130">
        <f t="shared" si="79"/>
        <v>0</v>
      </c>
      <c r="T162" s="90">
        <f t="shared" si="80"/>
        <v>0</v>
      </c>
      <c r="U162" s="90">
        <f t="shared" si="81"/>
        <v>0</v>
      </c>
      <c r="V162" s="90">
        <f t="shared" si="82"/>
        <v>0</v>
      </c>
      <c r="W162" s="90">
        <f t="shared" si="83"/>
        <v>0</v>
      </c>
      <c r="X162" s="90">
        <f t="shared" ref="X162" si="106">IF(P162="x",MIN(O162,L162*Y162),0)</f>
        <v>0</v>
      </c>
      <c r="Y162" s="91">
        <f>SUMIF(GK!$D$2:$D$9999,MONTH(Dati!M162)+(Pieteikums!$E$14-2021)*12,GK!$B$2:$B$9999)</f>
        <v>168</v>
      </c>
      <c r="Z162" s="92">
        <f>MAX(Pieteikums!$E$20,Dati!F162,Dati!H162,Dati!M162)</f>
        <v>46023</v>
      </c>
      <c r="AA162" s="92">
        <f>IFERROR(MIN(G162,I162,EDATE(M162,1)-1),0)</f>
        <v>46053</v>
      </c>
      <c r="AB162" s="91">
        <f>SUMIFS(GK!$B$2:$B$9999,GK!$A$2:$A$9999,"&gt;="&amp;Z162,GK!$A$2:$A$9999,"&lt;="&amp;AA162)</f>
        <v>168</v>
      </c>
      <c r="AC162" s="90">
        <f>L162*MIN(N162,AB162)</f>
        <v>0</v>
      </c>
      <c r="AD162" s="93">
        <f t="shared" si="85"/>
        <v>0</v>
      </c>
    </row>
    <row r="163" spans="1:30" ht="16.5">
      <c r="A163" s="76"/>
      <c r="B163" s="49"/>
      <c r="C163" s="49"/>
      <c r="D163" s="50"/>
      <c r="E163" s="49"/>
      <c r="F163" s="49"/>
      <c r="G163" s="49"/>
      <c r="H163" s="49"/>
      <c r="I163" s="49"/>
      <c r="J163" s="49"/>
      <c r="K163" s="49"/>
      <c r="L163" s="49"/>
      <c r="M163" s="65">
        <f>IFERROR(VLOOKUP(Pieteikums!$G$14,darba!$A$1:$D$4,3),"")</f>
        <v>46054</v>
      </c>
      <c r="N163" s="142"/>
      <c r="O163" s="128"/>
      <c r="P163" s="154"/>
      <c r="Q163" s="154"/>
      <c r="R163" s="143"/>
      <c r="S163" s="128">
        <f t="shared" si="79"/>
        <v>0</v>
      </c>
      <c r="T163" s="66">
        <f t="shared" si="80"/>
        <v>0</v>
      </c>
      <c r="U163" s="66">
        <f t="shared" si="81"/>
        <v>0</v>
      </c>
      <c r="V163" s="66">
        <f t="shared" si="82"/>
        <v>0</v>
      </c>
      <c r="W163" s="66">
        <f t="shared" si="83"/>
        <v>0</v>
      </c>
      <c r="X163" s="66">
        <f t="shared" ref="X163" si="107">IF(P163="x",MIN(O163,L162*Y163),0)</f>
        <v>0</v>
      </c>
      <c r="Y163" s="67">
        <f>SUMIF(GK!$D$2:$D$9999,MONTH(Dati!M163)+(Pieteikums!$E$14-2021)*12,GK!$B$2:$B$9999)</f>
        <v>160</v>
      </c>
      <c r="Z163" s="68">
        <f>MAX(Pieteikums!$E$20,Dati!F162,Dati!H162,Dati!M163)</f>
        <v>46054</v>
      </c>
      <c r="AA163" s="68">
        <f>IFERROR(MIN(G162,I162,EDATE(M163,1)-1),0)</f>
        <v>46081</v>
      </c>
      <c r="AB163" s="67">
        <f>SUMIFS(GK!$B$2:$B$9999,GK!$A$2:$A$9999,"&gt;="&amp;Z163,GK!$A$2:$A$9999,"&lt;="&amp;AA163)</f>
        <v>160</v>
      </c>
      <c r="AC163" s="66">
        <f>L162*MIN(N163,AB163)</f>
        <v>0</v>
      </c>
      <c r="AD163" s="69">
        <f t="shared" si="85"/>
        <v>0</v>
      </c>
    </row>
    <row r="164" spans="1:30" ht="16.5">
      <c r="A164" s="77"/>
      <c r="B164" s="51"/>
      <c r="C164" s="51"/>
      <c r="D164" s="52"/>
      <c r="E164" s="51"/>
      <c r="F164" s="51"/>
      <c r="G164" s="51"/>
      <c r="H164" s="51"/>
      <c r="I164" s="51"/>
      <c r="J164" s="51"/>
      <c r="K164" s="51"/>
      <c r="L164" s="51"/>
      <c r="M164" s="70">
        <f>IFERROR(VLOOKUP(Pieteikums!$G$14,darba!$A$1:$D$4,4),"")</f>
        <v>46082</v>
      </c>
      <c r="N164" s="144"/>
      <c r="O164" s="129"/>
      <c r="P164" s="155"/>
      <c r="Q164" s="155"/>
      <c r="R164" s="145"/>
      <c r="S164" s="129">
        <f t="shared" si="79"/>
        <v>0</v>
      </c>
      <c r="T164" s="71">
        <f t="shared" si="80"/>
        <v>0</v>
      </c>
      <c r="U164" s="71">
        <f t="shared" si="81"/>
        <v>0</v>
      </c>
      <c r="V164" s="71">
        <f t="shared" si="82"/>
        <v>0</v>
      </c>
      <c r="W164" s="71">
        <f t="shared" si="83"/>
        <v>0</v>
      </c>
      <c r="X164" s="71">
        <f t="shared" ref="X164" si="108">IF(P164="x",MIN(O164,L162*Y164),0)</f>
        <v>0</v>
      </c>
      <c r="Y164" s="72">
        <f>SUMIF(GK!$D$2:$D$9999,MONTH(Dati!M164)+(Pieteikums!$E$14-2021)*12,GK!$B$2:$B$9999)</f>
        <v>176</v>
      </c>
      <c r="Z164" s="73">
        <f>MAX(Pieteikums!$E$20,Dati!F162,Dati!H162,Dati!M164)</f>
        <v>46082</v>
      </c>
      <c r="AA164" s="73">
        <f>IFERROR(MIN(G162,I162,EDATE(M164,1)-1),0)</f>
        <v>46112</v>
      </c>
      <c r="AB164" s="72">
        <f>SUMIFS(GK!$B$2:$B$9999,GK!$A$2:$A$9999,"&gt;="&amp;Z164,GK!$A$2:$A$9999,"&lt;="&amp;AA164)</f>
        <v>176</v>
      </c>
      <c r="AC164" s="71">
        <f>L162*MIN(N164,AB164)</f>
        <v>0</v>
      </c>
      <c r="AD164" s="74">
        <f t="shared" si="85"/>
        <v>0</v>
      </c>
    </row>
    <row r="165" spans="1:30" ht="15">
      <c r="A165" s="76">
        <v>39</v>
      </c>
      <c r="B165" s="53"/>
      <c r="C165" s="53"/>
      <c r="D165" s="54"/>
      <c r="E165" s="55"/>
      <c r="F165" s="56"/>
      <c r="G165" s="56"/>
      <c r="H165" s="56"/>
      <c r="I165" s="56"/>
      <c r="J165" s="53"/>
      <c r="K165" s="53"/>
      <c r="L165" s="57"/>
      <c r="M165" s="89">
        <f>IFERROR(VLOOKUP(Pieteikums!$G$14,darba!$A$1:$D$4,2),"")</f>
        <v>46023</v>
      </c>
      <c r="N165" s="146"/>
      <c r="O165" s="130"/>
      <c r="P165" s="156"/>
      <c r="Q165" s="156"/>
      <c r="R165" s="147"/>
      <c r="S165" s="130">
        <f t="shared" si="79"/>
        <v>0</v>
      </c>
      <c r="T165" s="90">
        <f t="shared" si="80"/>
        <v>0</v>
      </c>
      <c r="U165" s="90">
        <f t="shared" si="81"/>
        <v>0</v>
      </c>
      <c r="V165" s="90">
        <f t="shared" si="82"/>
        <v>0</v>
      </c>
      <c r="W165" s="90">
        <f t="shared" si="83"/>
        <v>0</v>
      </c>
      <c r="X165" s="90">
        <f t="shared" ref="X165" si="109">IF(P165="x",MIN(O165,L165*Y165),0)</f>
        <v>0</v>
      </c>
      <c r="Y165" s="91">
        <f>SUMIF(GK!$D$2:$D$9999,MONTH(Dati!M165)+(Pieteikums!$E$14-2021)*12,GK!$B$2:$B$9999)</f>
        <v>168</v>
      </c>
      <c r="Z165" s="92">
        <f>MAX(Pieteikums!$E$20,Dati!F165,Dati!H165,Dati!M165)</f>
        <v>46023</v>
      </c>
      <c r="AA165" s="92">
        <f>IFERROR(MIN(G165,I165,EDATE(M165,1)-1),0)</f>
        <v>46053</v>
      </c>
      <c r="AB165" s="91">
        <f>SUMIFS(GK!$B$2:$B$9999,GK!$A$2:$A$9999,"&gt;="&amp;Z165,GK!$A$2:$A$9999,"&lt;="&amp;AA165)</f>
        <v>168</v>
      </c>
      <c r="AC165" s="90">
        <f>L165*MIN(N165,AB165)</f>
        <v>0</v>
      </c>
      <c r="AD165" s="93">
        <f t="shared" si="85"/>
        <v>0</v>
      </c>
    </row>
    <row r="166" spans="1:30" ht="16.5">
      <c r="A166" s="76"/>
      <c r="B166" s="49"/>
      <c r="C166" s="49"/>
      <c r="D166" s="50"/>
      <c r="E166" s="49"/>
      <c r="F166" s="49"/>
      <c r="G166" s="49"/>
      <c r="H166" s="49"/>
      <c r="I166" s="49"/>
      <c r="J166" s="49"/>
      <c r="K166" s="49"/>
      <c r="L166" s="49"/>
      <c r="M166" s="65">
        <f>IFERROR(VLOOKUP(Pieteikums!$G$14,darba!$A$1:$D$4,3),"")</f>
        <v>46054</v>
      </c>
      <c r="N166" s="142"/>
      <c r="O166" s="128"/>
      <c r="P166" s="154"/>
      <c r="Q166" s="154"/>
      <c r="R166" s="143"/>
      <c r="S166" s="128">
        <f t="shared" si="79"/>
        <v>0</v>
      </c>
      <c r="T166" s="66">
        <f t="shared" si="80"/>
        <v>0</v>
      </c>
      <c r="U166" s="66">
        <f t="shared" si="81"/>
        <v>0</v>
      </c>
      <c r="V166" s="66">
        <f t="shared" si="82"/>
        <v>0</v>
      </c>
      <c r="W166" s="66">
        <f t="shared" si="83"/>
        <v>0</v>
      </c>
      <c r="X166" s="66">
        <f t="shared" ref="X166" si="110">IF(P166="x",MIN(O166,L165*Y166),0)</f>
        <v>0</v>
      </c>
      <c r="Y166" s="67">
        <f>SUMIF(GK!$D$2:$D$9999,MONTH(Dati!M166)+(Pieteikums!$E$14-2021)*12,GK!$B$2:$B$9999)</f>
        <v>160</v>
      </c>
      <c r="Z166" s="68">
        <f>MAX(Pieteikums!$E$20,Dati!F165,Dati!H165,Dati!M166)</f>
        <v>46054</v>
      </c>
      <c r="AA166" s="68">
        <f>IFERROR(MIN(G165,I165,EDATE(M166,1)-1),0)</f>
        <v>46081</v>
      </c>
      <c r="AB166" s="67">
        <f>SUMIFS(GK!$B$2:$B$9999,GK!$A$2:$A$9999,"&gt;="&amp;Z166,GK!$A$2:$A$9999,"&lt;="&amp;AA166)</f>
        <v>160</v>
      </c>
      <c r="AC166" s="66">
        <f>L165*MIN(N166,AB166)</f>
        <v>0</v>
      </c>
      <c r="AD166" s="69">
        <f t="shared" si="85"/>
        <v>0</v>
      </c>
    </row>
    <row r="167" spans="1:30" ht="16.5">
      <c r="A167" s="77"/>
      <c r="B167" s="51"/>
      <c r="C167" s="51"/>
      <c r="D167" s="52"/>
      <c r="E167" s="51"/>
      <c r="F167" s="51"/>
      <c r="G167" s="51"/>
      <c r="H167" s="51"/>
      <c r="I167" s="51"/>
      <c r="J167" s="51"/>
      <c r="K167" s="51"/>
      <c r="L167" s="51"/>
      <c r="M167" s="70">
        <f>IFERROR(VLOOKUP(Pieteikums!$G$14,darba!$A$1:$D$4,4),"")</f>
        <v>46082</v>
      </c>
      <c r="N167" s="144"/>
      <c r="O167" s="129"/>
      <c r="P167" s="155"/>
      <c r="Q167" s="155"/>
      <c r="R167" s="145"/>
      <c r="S167" s="129">
        <f t="shared" si="79"/>
        <v>0</v>
      </c>
      <c r="T167" s="71">
        <f t="shared" si="80"/>
        <v>0</v>
      </c>
      <c r="U167" s="71">
        <f t="shared" si="81"/>
        <v>0</v>
      </c>
      <c r="V167" s="71">
        <f t="shared" si="82"/>
        <v>0</v>
      </c>
      <c r="W167" s="71">
        <f t="shared" si="83"/>
        <v>0</v>
      </c>
      <c r="X167" s="71">
        <f t="shared" ref="X167" si="111">IF(P167="x",MIN(O167,L165*Y167),0)</f>
        <v>0</v>
      </c>
      <c r="Y167" s="72">
        <f>SUMIF(GK!$D$2:$D$9999,MONTH(Dati!M167)+(Pieteikums!$E$14-2021)*12,GK!$B$2:$B$9999)</f>
        <v>176</v>
      </c>
      <c r="Z167" s="73">
        <f>MAX(Pieteikums!$E$20,Dati!F165,Dati!H165,Dati!M167)</f>
        <v>46082</v>
      </c>
      <c r="AA167" s="73">
        <f>IFERROR(MIN(G165,I165,EDATE(M167,1)-1),0)</f>
        <v>46112</v>
      </c>
      <c r="AB167" s="72">
        <f>SUMIFS(GK!$B$2:$B$9999,GK!$A$2:$A$9999,"&gt;="&amp;Z167,GK!$A$2:$A$9999,"&lt;="&amp;AA167)</f>
        <v>176</v>
      </c>
      <c r="AC167" s="71">
        <f>L165*MIN(N167,AB167)</f>
        <v>0</v>
      </c>
      <c r="AD167" s="74">
        <f t="shared" si="85"/>
        <v>0</v>
      </c>
    </row>
    <row r="168" spans="1:30" ht="15">
      <c r="A168" s="76">
        <v>40</v>
      </c>
      <c r="B168" s="53"/>
      <c r="C168" s="53"/>
      <c r="D168" s="54"/>
      <c r="E168" s="55"/>
      <c r="F168" s="56"/>
      <c r="G168" s="56"/>
      <c r="H168" s="56"/>
      <c r="I168" s="56"/>
      <c r="J168" s="53"/>
      <c r="K168" s="53"/>
      <c r="L168" s="57"/>
      <c r="M168" s="89">
        <f>IFERROR(VLOOKUP(Pieteikums!$G$14,darba!$A$1:$D$4,2),"")</f>
        <v>46023</v>
      </c>
      <c r="N168" s="146"/>
      <c r="O168" s="130"/>
      <c r="P168" s="156"/>
      <c r="Q168" s="156"/>
      <c r="R168" s="147"/>
      <c r="S168" s="130">
        <f t="shared" si="79"/>
        <v>0</v>
      </c>
      <c r="T168" s="90">
        <f t="shared" si="80"/>
        <v>0</v>
      </c>
      <c r="U168" s="90">
        <f t="shared" si="81"/>
        <v>0</v>
      </c>
      <c r="V168" s="90">
        <f t="shared" si="82"/>
        <v>0</v>
      </c>
      <c r="W168" s="90">
        <f t="shared" si="83"/>
        <v>0</v>
      </c>
      <c r="X168" s="90">
        <f t="shared" ref="X168" si="112">IF(P168="x",MIN(O168,L168*Y168),0)</f>
        <v>0</v>
      </c>
      <c r="Y168" s="91">
        <f>SUMIF(GK!$D$2:$D$9999,MONTH(Dati!M168)+(Pieteikums!$E$14-2021)*12,GK!$B$2:$B$9999)</f>
        <v>168</v>
      </c>
      <c r="Z168" s="92">
        <f>MAX(Pieteikums!$E$20,Dati!F168,Dati!H168,Dati!M168)</f>
        <v>46023</v>
      </c>
      <c r="AA168" s="92">
        <f>IFERROR(MIN(G168,I168,EDATE(M168,1)-1),0)</f>
        <v>46053</v>
      </c>
      <c r="AB168" s="91">
        <f>SUMIFS(GK!$B$2:$B$9999,GK!$A$2:$A$9999,"&gt;="&amp;Z168,GK!$A$2:$A$9999,"&lt;="&amp;AA168)</f>
        <v>168</v>
      </c>
      <c r="AC168" s="90">
        <f>L168*MIN(N168,AB168)</f>
        <v>0</v>
      </c>
      <c r="AD168" s="93">
        <f t="shared" si="85"/>
        <v>0</v>
      </c>
    </row>
    <row r="169" spans="1:30" ht="16.5">
      <c r="A169" s="76"/>
      <c r="B169" s="49"/>
      <c r="C169" s="49"/>
      <c r="D169" s="50"/>
      <c r="E169" s="49"/>
      <c r="F169" s="49"/>
      <c r="G169" s="49"/>
      <c r="H169" s="49"/>
      <c r="I169" s="49"/>
      <c r="J169" s="49"/>
      <c r="K169" s="49"/>
      <c r="L169" s="49"/>
      <c r="M169" s="65">
        <f>IFERROR(VLOOKUP(Pieteikums!$G$14,darba!$A$1:$D$4,3),"")</f>
        <v>46054</v>
      </c>
      <c r="N169" s="142"/>
      <c r="O169" s="128"/>
      <c r="P169" s="154"/>
      <c r="Q169" s="154"/>
      <c r="R169" s="143"/>
      <c r="S169" s="128">
        <f t="shared" si="79"/>
        <v>0</v>
      </c>
      <c r="T169" s="66">
        <f t="shared" si="80"/>
        <v>0</v>
      </c>
      <c r="U169" s="66">
        <f t="shared" si="81"/>
        <v>0</v>
      </c>
      <c r="V169" s="66">
        <f t="shared" si="82"/>
        <v>0</v>
      </c>
      <c r="W169" s="66">
        <f t="shared" si="83"/>
        <v>0</v>
      </c>
      <c r="X169" s="66">
        <f t="shared" ref="X169" si="113">IF(P169="x",MIN(O169,L168*Y169),0)</f>
        <v>0</v>
      </c>
      <c r="Y169" s="67">
        <f>SUMIF(GK!$D$2:$D$9999,MONTH(Dati!M169)+(Pieteikums!$E$14-2021)*12,GK!$B$2:$B$9999)</f>
        <v>160</v>
      </c>
      <c r="Z169" s="68">
        <f>MAX(Pieteikums!$E$20,Dati!F168,Dati!H168,Dati!M169)</f>
        <v>46054</v>
      </c>
      <c r="AA169" s="68">
        <f>IFERROR(MIN(G168,I168,EDATE(M169,1)-1),0)</f>
        <v>46081</v>
      </c>
      <c r="AB169" s="67">
        <f>SUMIFS(GK!$B$2:$B$9999,GK!$A$2:$A$9999,"&gt;="&amp;Z169,GK!$A$2:$A$9999,"&lt;="&amp;AA169)</f>
        <v>160</v>
      </c>
      <c r="AC169" s="66">
        <f>L168*MIN(N169,AB169)</f>
        <v>0</v>
      </c>
      <c r="AD169" s="69">
        <f t="shared" si="85"/>
        <v>0</v>
      </c>
    </row>
    <row r="170" spans="1:30" ht="17.25" thickBot="1">
      <c r="A170" s="78"/>
      <c r="B170" s="58"/>
      <c r="C170" s="58"/>
      <c r="D170" s="59"/>
      <c r="E170" s="58"/>
      <c r="F170" s="58"/>
      <c r="G170" s="58"/>
      <c r="H170" s="58"/>
      <c r="I170" s="58"/>
      <c r="J170" s="58"/>
      <c r="K170" s="58"/>
      <c r="L170" s="58"/>
      <c r="M170" s="94">
        <f>IFERROR(VLOOKUP(Pieteikums!$G$14,darba!$A$1:$D$4,4),"")</f>
        <v>46082</v>
      </c>
      <c r="N170" s="148"/>
      <c r="O170" s="131"/>
      <c r="P170" s="157"/>
      <c r="Q170" s="157"/>
      <c r="R170" s="149"/>
      <c r="S170" s="131">
        <f t="shared" si="79"/>
        <v>0</v>
      </c>
      <c r="T170" s="95">
        <f t="shared" si="80"/>
        <v>0</v>
      </c>
      <c r="U170" s="95">
        <f t="shared" si="81"/>
        <v>0</v>
      </c>
      <c r="V170" s="95">
        <f t="shared" si="82"/>
        <v>0</v>
      </c>
      <c r="W170" s="95">
        <f t="shared" si="83"/>
        <v>0</v>
      </c>
      <c r="X170" s="95">
        <f t="shared" ref="X170" si="114">IF(P170="x",MIN(O170,L168*Y170),0)</f>
        <v>0</v>
      </c>
      <c r="Y170" s="96">
        <f>SUMIF(GK!$D$2:$D$9999,MONTH(Dati!M170)+(Pieteikums!$E$14-2021)*12,GK!$B$2:$B$9999)</f>
        <v>176</v>
      </c>
      <c r="Z170" s="97">
        <f>MAX(Pieteikums!$E$20,Dati!F168,Dati!H168,Dati!M170)</f>
        <v>46082</v>
      </c>
      <c r="AA170" s="126">
        <f>IFERROR(MIN(G168,I168,EDATE(M170,1)-1),0)</f>
        <v>46112</v>
      </c>
      <c r="AB170" s="96">
        <f>SUMIFS(GK!$B$2:$B$9999,GK!$A$2:$A$9999,"&gt;="&amp;Z170,GK!$A$2:$A$9999,"&lt;="&amp;AA170)</f>
        <v>176</v>
      </c>
      <c r="AC170" s="95">
        <f>L168*MIN(N170,AB170)</f>
        <v>0</v>
      </c>
      <c r="AD170" s="98">
        <f t="shared" si="85"/>
        <v>0</v>
      </c>
    </row>
    <row r="171" spans="1:30">
      <c r="E171" s="1" t="s">
        <v>117</v>
      </c>
    </row>
    <row r="172" spans="1:30">
      <c r="E172" s="1" t="s">
        <v>118</v>
      </c>
    </row>
    <row r="173" spans="1:30">
      <c r="E173" s="161" t="s">
        <v>119</v>
      </c>
    </row>
    <row r="174" spans="1:30">
      <c r="E174" s="161" t="s">
        <v>120</v>
      </c>
    </row>
    <row r="175" spans="1:30">
      <c r="E175" s="161" t="s">
        <v>121</v>
      </c>
    </row>
  </sheetData>
  <sheetProtection sheet="1" formatColumns="0" formatRows="0"/>
  <mergeCells count="71">
    <mergeCell ref="A6:A7"/>
    <mergeCell ref="B6:B7"/>
    <mergeCell ref="C6:C7"/>
    <mergeCell ref="D6:D7"/>
    <mergeCell ref="E6:E7"/>
    <mergeCell ref="D2:G2"/>
    <mergeCell ref="E3:F3"/>
    <mergeCell ref="N6:S6"/>
    <mergeCell ref="F6:F7"/>
    <mergeCell ref="G6:G7"/>
    <mergeCell ref="J6:L6"/>
    <mergeCell ref="H6:H7"/>
    <mergeCell ref="I6:I7"/>
    <mergeCell ref="Q3:R3"/>
    <mergeCell ref="Q4:R4"/>
    <mergeCell ref="Q5:R5"/>
    <mergeCell ref="A50:A51"/>
    <mergeCell ref="B50:B51"/>
    <mergeCell ref="C50:C51"/>
    <mergeCell ref="D50:D51"/>
    <mergeCell ref="E50:E51"/>
    <mergeCell ref="J50:L50"/>
    <mergeCell ref="M50:M51"/>
    <mergeCell ref="N50:S50"/>
    <mergeCell ref="F50:F51"/>
    <mergeCell ref="M6:M7"/>
    <mergeCell ref="D46:G46"/>
    <mergeCell ref="E47:F47"/>
    <mergeCell ref="G50:G51"/>
    <mergeCell ref="H50:H51"/>
    <mergeCell ref="I50:I51"/>
    <mergeCell ref="U6:X6"/>
    <mergeCell ref="T6:T7"/>
    <mergeCell ref="U50:X50"/>
    <mergeCell ref="T50:T51"/>
    <mergeCell ref="Y50:AD50"/>
    <mergeCell ref="Y6:AD6"/>
    <mergeCell ref="D90:G90"/>
    <mergeCell ref="E91:F91"/>
    <mergeCell ref="A94:A95"/>
    <mergeCell ref="B94:B95"/>
    <mergeCell ref="C94:C95"/>
    <mergeCell ref="D94:D95"/>
    <mergeCell ref="E94:E95"/>
    <mergeCell ref="F94:F95"/>
    <mergeCell ref="G94:G95"/>
    <mergeCell ref="T94:T95"/>
    <mergeCell ref="U94:X94"/>
    <mergeCell ref="Y94:AD94"/>
    <mergeCell ref="D134:G134"/>
    <mergeCell ref="E135:F135"/>
    <mergeCell ref="H94:H95"/>
    <mergeCell ref="I94:I95"/>
    <mergeCell ref="J94:L94"/>
    <mergeCell ref="M94:M95"/>
    <mergeCell ref="N94:S94"/>
    <mergeCell ref="A138:A139"/>
    <mergeCell ref="B138:B139"/>
    <mergeCell ref="C138:C139"/>
    <mergeCell ref="D138:D139"/>
    <mergeCell ref="E138:E139"/>
    <mergeCell ref="F138:F139"/>
    <mergeCell ref="G138:G139"/>
    <mergeCell ref="H138:H139"/>
    <mergeCell ref="I138:I139"/>
    <mergeCell ref="J138:L138"/>
    <mergeCell ref="M138:M139"/>
    <mergeCell ref="N138:S138"/>
    <mergeCell ref="T138:T139"/>
    <mergeCell ref="U138:X138"/>
    <mergeCell ref="Y138:AD138"/>
  </mergeCells>
  <phoneticPr fontId="30" type="noConversion"/>
  <dataValidations count="23">
    <dataValidation type="list" allowBlank="1" showErrorMessage="1" errorTitle="Izvēlieties no saraksta" sqref="E9 E12 E15 E18 E21 E24 E27 E30 E33 E36 E53 E56 E59 E77 E62 E65 E68 E71 E74 E80 E97 E100 E103 E121 E106 E109 E112 E115 E118 E124 E141 E144 E147 E165 E150 E153 E156 E159 E162 E168" xr:uid="{00000000-0002-0000-0100-000000000000}">
      <formula1>"' ,Invaliditāte,GRT"</formula1>
    </dataValidation>
    <dataValidation allowBlank="1" showInputMessage="1" showErrorMessage="1" prompt="No Grāmatveža kalendāra" sqref="Y7 Y51 Y95 Y139" xr:uid="{00000000-0002-0000-0100-000001000000}"/>
    <dataValidation allowBlank="1" showInputMessage="1" showErrorMessage="1" promptTitle="Vēlākais no šādiem datumiem:" prompt="Mēneša pirmā diena_x000a_Darba attiecību uzsākšanas datums_x000a_Sociālā uzņēmuma statusa iegūšanas datums" sqref="Z51 Z95 Z139" xr:uid="{00000000-0002-0000-0100-000002000000}"/>
    <dataValidation allowBlank="1" showInputMessage="1" showErrorMessage="1" promptTitle="Agrākais no šādiem datumiem:" prompt="Mēneša pēdējā diena_x000a_Darba attiecību izbeigšanas datums (ja darbinieks pārtraucis darba attiecības)" sqref="AA51 AA95 AA139" xr:uid="{00000000-0002-0000-0100-000003000000}"/>
    <dataValidation allowBlank="1" showInputMessage="1" showErrorMessage="1" prompt="Darba stundu skaits (no Grāmatveža kalendāra) attiecināmajā periodā" sqref="AB7 AB51 AB95 AB139" xr:uid="{00000000-0002-0000-0100-000004000000}"/>
    <dataValidation allowBlank="1" showInputMessage="1" showErrorMessage="1" prompt="Vidējā stundas tarifa likme (aile 12) reiz nostrādāto stundu skaits (aile 14), bet nepārsniedzot attiecināmās darba stundas (aile 22)" sqref="AC7 AC51 AC95 AC139" xr:uid="{00000000-0002-0000-0100-000005000000}"/>
    <dataValidation allowBlank="1" showInputMessage="1" showErrorMessage="1" prompt="Attiecināmā mēneša atlīdzība (aile 23) reiz VSAOI likme (aile 16)" sqref="AD7 AD51 AD95 AD139" xr:uid="{00000000-0002-0000-0100-000006000000}"/>
    <dataValidation allowBlank="1" showInputMessage="1" showErrorMessage="1" promptTitle="Agrākais no šādiem datumiem:" prompt="Mēneša pēdējā diena._x000a_Piederības mērķa grupai beigu datums._x000a_Darba attiecību izbeigšanas datums (ja darbinieks pārtraucis darba attiecības)." sqref="AA7" xr:uid="{00000000-0002-0000-0100-000008000000}"/>
    <dataValidation allowBlank="1" showInputMessage="1" showErrorMessage="1" promptTitle="Vēlākais no šādiem datumiem:" prompt="Mēneša pirmā diena._x000a_Darba attiecību uzsākšanas datums._x000a_Sociālā uzņēmuma statusa iegūšanas datums." sqref="Z7" xr:uid="{00000000-0002-0000-0100-000009000000}"/>
    <dataValidation allowBlank="1" showInputMessage="1" showErrorMessage="1" promptTitle="Uzmanību!" prompt="Šīs lapas aizpildīšanu sāciet tikai pēc tam, kad ir aizpildīta pirmā lapa &quot;Pieprasījums&quot; (vismaz lauki: gads, ceturksnis, uzņēmuma nosaukums un uzņēmuma reģistrācijas Nr.)_x000a__x000a_Šajā lapā jāaizpilda tikai gaišzili ietonētās šūnas! " sqref="A1" xr:uid="{00000000-0002-0000-0100-00000A000000}"/>
    <dataValidation type="date" allowBlank="1" showInputMessage="1" showErrorMessage="1" prompt="Ievadiet datumu formātā dd.mm.gggg" sqref="H12:I12 H15:I15 H18:I18 H21:I21 H24:I24 H27:I27 H30:I30 H33:I33 H36:I36 H53:I53 H56:I56 H59:I59 H62:I62 H65:I65 H68:I68 H71:I71 H74:I74 H77:I77 H80:I80 F80 F77 F74 F71 F68 F65 F62 F59 F56 F53 F36 F33 F30 F27 F24 F21 F18 F15 F12 H9:I9 H97:I97 H100:I100 H103:I103 H106:I106 H109:I109 H112:I112 H115:I115 H118:I118 H121:I121 H124:I124 F124 F121 F118 F115 F112 F109 F106 F103 F100 F97 H141:I141 H144:I144 H147:I147 H150:I150 H153:I153 H156:I156 H159:I159 H162:I162 H165:I165 H168:I168 F168 F165 F162 F159 F156 F153 F150 F147 F144 F141" xr:uid="{7A4CB854-A1CE-4DA5-9ABB-68B66B297096}">
      <formula1>33239</formula1>
      <formula2>NOW()</formula2>
    </dataValidation>
    <dataValidation type="whole" allowBlank="1" showInputMessage="1" showErrorMessage="1" sqref="N9:N38 N53:N82 N97:N126 N141:N170" xr:uid="{C3C572B3-B646-4BC0-AC23-F5DAFDD89A3A}">
      <formula1>0</formula1>
      <formula2>200</formula2>
    </dataValidation>
    <dataValidation type="date" allowBlank="1" showInputMessage="1" showErrorMessage="1" error="Ievadiet datumu formātā dd.mm.gggg" prompt="Ievadiet datumu formātā dd.mm.gggg" sqref="F9" xr:uid="{E381F6B2-6A23-4923-ABFA-0231F5EDF984}">
      <formula1>33239</formula1>
      <formula2>NOW()</formula2>
    </dataValidation>
    <dataValidation type="date" allowBlank="1" showInputMessage="1" showErrorMessage="1" prompt="Ievadiet datumu formātā dd.mm.gggg" sqref="G80 G12 G15 G18 G21 G24 G27 G30 G33 G36 G53 G56 G59 G62 G65 G68 G71 G74 G77 G9 G124 G97 G100 G103 G106 G109 G112 G115 G118 G121 G168 G141 G144 G147 G150 G153 G156 G159 G162 G165" xr:uid="{1D5C1992-10C8-4CF3-ADDA-24371D99290F}">
      <formula1>33239</formula1>
      <formula2>73050</formula2>
    </dataValidation>
    <dataValidation type="custom" allowBlank="1" showInputMessage="1" showErrorMessage="1" error="Norādiet  x  vai atstājiet neaizpildītu!" sqref="P97:P126 P9:P38 P53:P82 P141:P170" xr:uid="{136675C8-EE05-417A-A87E-672CADBF34E1}">
      <formula1>COUNTIF(P9,"x")</formula1>
    </dataValidation>
    <dataValidation allowBlank="1" showInputMessage="1" showErrorMessage="1" error="Norādiet  x  vai atstājiet neaizpildītu!" sqref="Q9:Q38 Q53:Q82 Q97:Q126 Q141:Q170" xr:uid="{B2C34D41-F3D0-48C3-8977-24860D055763}"/>
    <dataValidation allowBlank="1" showInputMessage="1" showErrorMessage="1" prompt="Ievadīt VID informāciju par pārskata ceturkšņa 1. mēnesi!" sqref="L9" xr:uid="{0E10F76B-A236-4125-A403-8B4E02CB8A06}"/>
    <dataValidation allowBlank="1" showInputMessage="1" showErrorMessage="1" prompt="Ievadīt VID informāciju par ceturkšņa 1. mēnesi." sqref="L12 L15 L18 L21 L24 L27 L30" xr:uid="{7D47F339-BB4E-4422-8D0B-48E591F7FFE4}"/>
    <dataValidation allowBlank="1" showInputMessage="1" showErrorMessage="1" prompt="Ievadīt VID informāciju par pārskata ceturkšņa 1. mēnesi." sqref="L33 L36 L53 L56 L59 L62 L65 L68 L71 L74 L77 L80 L97 L100 L103 L106 L109 L112 L115 L118 L121 L124 L141 L144 L147 L150 L153 L156 L159 L162 L165 L168" xr:uid="{BDF2DE3B-203E-4C1A-874A-9DC4109767C6}"/>
    <dataValidation allowBlank="1" showErrorMessage="1" prompt="VID samaksātā VSAOI darba devēja daļa (aile 19), bet nepārsniedzot Attiecināmās VSAOI (aile 24)" sqref="T6:T7" xr:uid="{9E9B4726-BF5C-43FD-A0AC-A463A5AEC072}"/>
    <dataValidation allowBlank="1" showInputMessage="1" showErrorMessage="1" prompt="VID samaksātā VSAOI darba devēja daļa (aile 19), bet nepārsniedzot Attiecināmās VSAOI (aile 22 + aile 30)" sqref="U7 U51 U95 U139" xr:uid="{ACD2E944-6B3A-4566-9C92-D1C2A2CAFF5A}"/>
    <dataValidation allowBlank="1" showErrorMessage="1" prompt="VID samaksātā VSAOI darba devēja daļa (aile 17), bet nepārsniedzot Attiecināmās VSAOI (aile 24)" sqref="V7:W7 T50:T51 V51:X51 U6:X6 U50:X50 T94:T95 V95:X95 U94:X94 T138:T139 V139:X139 U138:X138" xr:uid="{8AA8B5A4-B10E-4326-A1B0-1717E2223DAE}"/>
    <dataValidation allowBlank="1" showErrorMessage="1" prompt="Izmaksātā atlīdzība (aile 17), bet nepārsniedzot Attiecināmo mēneša atlīdzību (aile 29)" sqref="X7" xr:uid="{BC32F68B-4857-4DD5-B8FA-B152744B2921}"/>
  </dataValidations>
  <hyperlinks>
    <hyperlink ref="K6:L6" r:id="rId1" display="VID informācija par darba vietām atbilstoši profesiju klasifikatoram – pārskata ceturkšņa 1.mēnesī" xr:uid="{00000000-0004-0000-0100-000000000000}"/>
    <hyperlink ref="K50:L50" r:id="rId2" display="VID informācija par darba vietām atbilstoši profesiju klasifikatoram – pārskata ceturkšņa 1.mēnesī" xr:uid="{00000000-0004-0000-0100-000001000000}"/>
    <hyperlink ref="K94:L94" r:id="rId3" display="VID informācija par darba vietām atbilstoši profesiju klasifikatoram – pārskata ceturkšņa 1.mēnesī" xr:uid="{F9A6153F-FA13-4041-9990-885E158C1565}"/>
    <hyperlink ref="K138:L138" r:id="rId4" display="VID informācija par darba vietām atbilstoši profesiju klasifikatoram – pārskata ceturkšņa 1.mēnesī" xr:uid="{E70836F0-1B31-4257-8DB2-8B5C9D48D0B6}"/>
  </hyperlinks>
  <pageMargins left="0.19685039370078741" right="0.11811023622047245" top="0.51181102362204722" bottom="0.51181102362204722" header="0.31496062992125984" footer="0.31496062992125984"/>
  <pageSetup paperSize="9" scale="62" fitToHeight="0" pageOrder="overThenDown" orientation="landscape" r:id="rId5"/>
  <rowBreaks count="3" manualBreakCount="3">
    <brk id="44" max="16383" man="1"/>
    <brk id="88" max="16383" man="1"/>
    <brk id="132"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92"/>
  <sheetViews>
    <sheetView topLeftCell="A2162" workbookViewId="0">
      <selection activeCell="A2193" sqref="A2193"/>
    </sheetView>
  </sheetViews>
  <sheetFormatPr defaultRowHeight="12.75"/>
  <cols>
    <col min="1" max="1" width="11" style="22" customWidth="1"/>
    <col min="2" max="3" width="5.5703125" style="23" customWidth="1"/>
    <col min="4" max="4" width="4" style="23" customWidth="1"/>
    <col min="5" max="5" width="12.5703125" bestFit="1" customWidth="1"/>
  </cols>
  <sheetData>
    <row r="1" spans="1:6" ht="15.75">
      <c r="A1" s="2" t="s">
        <v>125</v>
      </c>
      <c r="D1" s="36"/>
      <c r="F1" s="107" t="s">
        <v>126</v>
      </c>
    </row>
    <row r="2" spans="1:6">
      <c r="A2" s="22">
        <v>44197</v>
      </c>
      <c r="B2" s="25">
        <v>0</v>
      </c>
      <c r="D2" s="36">
        <f t="shared" ref="D2:D65" si="0">MONTH(A2)+(YEAR(A2)-2021)*12</f>
        <v>1</v>
      </c>
      <c r="F2" s="108" t="s">
        <v>127</v>
      </c>
    </row>
    <row r="3" spans="1:6">
      <c r="A3" s="22">
        <v>44198</v>
      </c>
      <c r="B3" s="24">
        <v>0</v>
      </c>
      <c r="D3" s="36">
        <f t="shared" si="0"/>
        <v>1</v>
      </c>
    </row>
    <row r="4" spans="1:6">
      <c r="A4" s="22">
        <v>44199</v>
      </c>
      <c r="B4" s="24">
        <v>0</v>
      </c>
      <c r="D4" s="36">
        <f t="shared" si="0"/>
        <v>1</v>
      </c>
    </row>
    <row r="5" spans="1:6">
      <c r="A5" s="22">
        <v>44200</v>
      </c>
      <c r="B5" s="23">
        <v>8</v>
      </c>
      <c r="D5" s="36">
        <f t="shared" si="0"/>
        <v>1</v>
      </c>
    </row>
    <row r="6" spans="1:6">
      <c r="A6" s="22">
        <v>44201</v>
      </c>
      <c r="B6" s="23">
        <v>8</v>
      </c>
      <c r="D6" s="36">
        <f t="shared" si="0"/>
        <v>1</v>
      </c>
    </row>
    <row r="7" spans="1:6">
      <c r="A7" s="22">
        <v>44202</v>
      </c>
      <c r="B7" s="23">
        <v>8</v>
      </c>
      <c r="D7" s="36">
        <f t="shared" si="0"/>
        <v>1</v>
      </c>
    </row>
    <row r="8" spans="1:6">
      <c r="A8" s="22">
        <v>44203</v>
      </c>
      <c r="B8" s="23">
        <v>8</v>
      </c>
      <c r="D8" s="36">
        <f t="shared" si="0"/>
        <v>1</v>
      </c>
    </row>
    <row r="9" spans="1:6">
      <c r="A9" s="22">
        <v>44204</v>
      </c>
      <c r="B9" s="23">
        <v>8</v>
      </c>
      <c r="D9" s="36">
        <f t="shared" si="0"/>
        <v>1</v>
      </c>
    </row>
    <row r="10" spans="1:6">
      <c r="A10" s="22">
        <v>44205</v>
      </c>
      <c r="B10" s="24">
        <v>0</v>
      </c>
      <c r="D10" s="36">
        <f t="shared" si="0"/>
        <v>1</v>
      </c>
    </row>
    <row r="11" spans="1:6">
      <c r="A11" s="22">
        <v>44206</v>
      </c>
      <c r="B11" s="24">
        <v>0</v>
      </c>
      <c r="D11" s="36">
        <f t="shared" si="0"/>
        <v>1</v>
      </c>
    </row>
    <row r="12" spans="1:6">
      <c r="A12" s="22">
        <v>44207</v>
      </c>
      <c r="B12" s="23">
        <v>8</v>
      </c>
      <c r="D12" s="36">
        <f t="shared" si="0"/>
        <v>1</v>
      </c>
    </row>
    <row r="13" spans="1:6">
      <c r="A13" s="22">
        <v>44208</v>
      </c>
      <c r="B13" s="23">
        <v>8</v>
      </c>
      <c r="D13" s="36">
        <f t="shared" si="0"/>
        <v>1</v>
      </c>
    </row>
    <row r="14" spans="1:6">
      <c r="A14" s="22">
        <v>44209</v>
      </c>
      <c r="B14" s="23">
        <v>8</v>
      </c>
      <c r="D14" s="36">
        <f t="shared" si="0"/>
        <v>1</v>
      </c>
    </row>
    <row r="15" spans="1:6">
      <c r="A15" s="22">
        <v>44210</v>
      </c>
      <c r="B15" s="23">
        <v>8</v>
      </c>
      <c r="D15" s="36">
        <f t="shared" si="0"/>
        <v>1</v>
      </c>
    </row>
    <row r="16" spans="1:6">
      <c r="A16" s="22">
        <v>44211</v>
      </c>
      <c r="B16" s="23">
        <v>8</v>
      </c>
      <c r="D16" s="36">
        <f t="shared" si="0"/>
        <v>1</v>
      </c>
    </row>
    <row r="17" spans="1:4">
      <c r="A17" s="22">
        <v>44212</v>
      </c>
      <c r="B17" s="24">
        <v>0</v>
      </c>
      <c r="D17" s="36">
        <f t="shared" si="0"/>
        <v>1</v>
      </c>
    </row>
    <row r="18" spans="1:4">
      <c r="A18" s="22">
        <v>44213</v>
      </c>
      <c r="B18" s="24">
        <v>0</v>
      </c>
      <c r="D18" s="36">
        <f t="shared" si="0"/>
        <v>1</v>
      </c>
    </row>
    <row r="19" spans="1:4">
      <c r="A19" s="22">
        <v>44214</v>
      </c>
      <c r="B19" s="23">
        <v>8</v>
      </c>
      <c r="D19" s="36">
        <f t="shared" si="0"/>
        <v>1</v>
      </c>
    </row>
    <row r="20" spans="1:4">
      <c r="A20" s="22">
        <v>44215</v>
      </c>
      <c r="B20" s="23">
        <v>8</v>
      </c>
      <c r="D20" s="36">
        <f t="shared" si="0"/>
        <v>1</v>
      </c>
    </row>
    <row r="21" spans="1:4">
      <c r="A21" s="22">
        <v>44216</v>
      </c>
      <c r="B21" s="23">
        <v>8</v>
      </c>
      <c r="D21" s="36">
        <f t="shared" si="0"/>
        <v>1</v>
      </c>
    </row>
    <row r="22" spans="1:4">
      <c r="A22" s="22">
        <v>44217</v>
      </c>
      <c r="B22" s="23">
        <v>8</v>
      </c>
      <c r="D22" s="36">
        <f t="shared" si="0"/>
        <v>1</v>
      </c>
    </row>
    <row r="23" spans="1:4">
      <c r="A23" s="22">
        <v>44218</v>
      </c>
      <c r="B23" s="23">
        <v>8</v>
      </c>
      <c r="D23" s="36">
        <f t="shared" si="0"/>
        <v>1</v>
      </c>
    </row>
    <row r="24" spans="1:4">
      <c r="A24" s="22">
        <v>44219</v>
      </c>
      <c r="B24" s="24">
        <v>0</v>
      </c>
      <c r="D24" s="36">
        <f t="shared" si="0"/>
        <v>1</v>
      </c>
    </row>
    <row r="25" spans="1:4">
      <c r="A25" s="22">
        <v>44220</v>
      </c>
      <c r="B25" s="24">
        <v>0</v>
      </c>
      <c r="D25" s="36">
        <f t="shared" si="0"/>
        <v>1</v>
      </c>
    </row>
    <row r="26" spans="1:4">
      <c r="A26" s="22">
        <v>44221</v>
      </c>
      <c r="B26" s="23">
        <v>8</v>
      </c>
      <c r="D26" s="36">
        <f t="shared" si="0"/>
        <v>1</v>
      </c>
    </row>
    <row r="27" spans="1:4">
      <c r="A27" s="22">
        <v>44222</v>
      </c>
      <c r="B27" s="23">
        <v>8</v>
      </c>
      <c r="D27" s="36">
        <f t="shared" si="0"/>
        <v>1</v>
      </c>
    </row>
    <row r="28" spans="1:4">
      <c r="A28" s="22">
        <v>44223</v>
      </c>
      <c r="B28" s="23">
        <v>8</v>
      </c>
      <c r="D28" s="36">
        <f t="shared" si="0"/>
        <v>1</v>
      </c>
    </row>
    <row r="29" spans="1:4">
      <c r="A29" s="22">
        <v>44224</v>
      </c>
      <c r="B29" s="23">
        <v>8</v>
      </c>
      <c r="D29" s="36">
        <f t="shared" si="0"/>
        <v>1</v>
      </c>
    </row>
    <row r="30" spans="1:4">
      <c r="A30" s="22">
        <v>44225</v>
      </c>
      <c r="B30" s="23">
        <v>8</v>
      </c>
      <c r="D30" s="36">
        <f t="shared" si="0"/>
        <v>1</v>
      </c>
    </row>
    <row r="31" spans="1:4">
      <c r="A31" s="22">
        <v>44226</v>
      </c>
      <c r="B31" s="24">
        <v>0</v>
      </c>
      <c r="D31" s="36">
        <f t="shared" si="0"/>
        <v>1</v>
      </c>
    </row>
    <row r="32" spans="1:4">
      <c r="A32" s="22">
        <v>44227</v>
      </c>
      <c r="B32" s="24">
        <v>0</v>
      </c>
      <c r="C32" s="23">
        <f>SUM(B2:B32)</f>
        <v>160</v>
      </c>
      <c r="D32" s="36">
        <f t="shared" si="0"/>
        <v>1</v>
      </c>
    </row>
    <row r="33" spans="1:4">
      <c r="A33" s="22">
        <v>44228</v>
      </c>
      <c r="B33" s="23">
        <v>8</v>
      </c>
      <c r="D33" s="36">
        <f t="shared" si="0"/>
        <v>2</v>
      </c>
    </row>
    <row r="34" spans="1:4">
      <c r="A34" s="22">
        <v>44229</v>
      </c>
      <c r="B34" s="23">
        <v>8</v>
      </c>
      <c r="D34" s="36">
        <f t="shared" si="0"/>
        <v>2</v>
      </c>
    </row>
    <row r="35" spans="1:4">
      <c r="A35" s="22">
        <v>44230</v>
      </c>
      <c r="B35" s="23">
        <v>8</v>
      </c>
      <c r="D35" s="36">
        <f t="shared" si="0"/>
        <v>2</v>
      </c>
    </row>
    <row r="36" spans="1:4">
      <c r="A36" s="22">
        <v>44231</v>
      </c>
      <c r="B36" s="23">
        <v>8</v>
      </c>
      <c r="D36" s="36">
        <f t="shared" si="0"/>
        <v>2</v>
      </c>
    </row>
    <row r="37" spans="1:4">
      <c r="A37" s="22">
        <v>44232</v>
      </c>
      <c r="B37" s="23">
        <v>8</v>
      </c>
      <c r="D37" s="36">
        <f t="shared" si="0"/>
        <v>2</v>
      </c>
    </row>
    <row r="38" spans="1:4">
      <c r="A38" s="22">
        <v>44233</v>
      </c>
      <c r="B38" s="24">
        <v>0</v>
      </c>
      <c r="D38" s="36">
        <f t="shared" si="0"/>
        <v>2</v>
      </c>
    </row>
    <row r="39" spans="1:4">
      <c r="A39" s="22">
        <v>44234</v>
      </c>
      <c r="B39" s="24">
        <v>0</v>
      </c>
      <c r="D39" s="36">
        <f t="shared" si="0"/>
        <v>2</v>
      </c>
    </row>
    <row r="40" spans="1:4">
      <c r="A40" s="22">
        <v>44235</v>
      </c>
      <c r="B40" s="23">
        <v>8</v>
      </c>
      <c r="D40" s="36">
        <f t="shared" si="0"/>
        <v>2</v>
      </c>
    </row>
    <row r="41" spans="1:4">
      <c r="A41" s="22">
        <v>44236</v>
      </c>
      <c r="B41" s="23">
        <v>8</v>
      </c>
      <c r="D41" s="36">
        <f t="shared" si="0"/>
        <v>2</v>
      </c>
    </row>
    <row r="42" spans="1:4">
      <c r="A42" s="22">
        <v>44237</v>
      </c>
      <c r="B42" s="23">
        <v>8</v>
      </c>
      <c r="D42" s="36">
        <f t="shared" si="0"/>
        <v>2</v>
      </c>
    </row>
    <row r="43" spans="1:4">
      <c r="A43" s="22">
        <v>44238</v>
      </c>
      <c r="B43" s="23">
        <v>8</v>
      </c>
      <c r="D43" s="36">
        <f t="shared" si="0"/>
        <v>2</v>
      </c>
    </row>
    <row r="44" spans="1:4">
      <c r="A44" s="22">
        <v>44239</v>
      </c>
      <c r="B44" s="23">
        <v>8</v>
      </c>
      <c r="D44" s="36">
        <f t="shared" si="0"/>
        <v>2</v>
      </c>
    </row>
    <row r="45" spans="1:4">
      <c r="A45" s="22">
        <v>44240</v>
      </c>
      <c r="B45" s="24">
        <v>0</v>
      </c>
      <c r="D45" s="36">
        <f t="shared" si="0"/>
        <v>2</v>
      </c>
    </row>
    <row r="46" spans="1:4">
      <c r="A46" s="22">
        <v>44241</v>
      </c>
      <c r="B46" s="24">
        <v>0</v>
      </c>
      <c r="D46" s="36">
        <f t="shared" si="0"/>
        <v>2</v>
      </c>
    </row>
    <row r="47" spans="1:4">
      <c r="A47" s="22">
        <v>44242</v>
      </c>
      <c r="B47" s="23">
        <v>8</v>
      </c>
      <c r="D47" s="36">
        <f t="shared" si="0"/>
        <v>2</v>
      </c>
    </row>
    <row r="48" spans="1:4">
      <c r="A48" s="22">
        <v>44243</v>
      </c>
      <c r="B48" s="23">
        <v>8</v>
      </c>
      <c r="D48" s="36">
        <f t="shared" si="0"/>
        <v>2</v>
      </c>
    </row>
    <row r="49" spans="1:4">
      <c r="A49" s="22">
        <v>44244</v>
      </c>
      <c r="B49" s="23">
        <v>8</v>
      </c>
      <c r="D49" s="36">
        <f t="shared" si="0"/>
        <v>2</v>
      </c>
    </row>
    <row r="50" spans="1:4">
      <c r="A50" s="22">
        <v>44245</v>
      </c>
      <c r="B50" s="23">
        <v>8</v>
      </c>
      <c r="D50" s="36">
        <f t="shared" si="0"/>
        <v>2</v>
      </c>
    </row>
    <row r="51" spans="1:4">
      <c r="A51" s="22">
        <v>44246</v>
      </c>
      <c r="B51" s="23">
        <v>8</v>
      </c>
      <c r="D51" s="36">
        <f t="shared" si="0"/>
        <v>2</v>
      </c>
    </row>
    <row r="52" spans="1:4">
      <c r="A52" s="22">
        <v>44247</v>
      </c>
      <c r="B52" s="24">
        <v>0</v>
      </c>
      <c r="D52" s="36">
        <f t="shared" si="0"/>
        <v>2</v>
      </c>
    </row>
    <row r="53" spans="1:4">
      <c r="A53" s="22">
        <v>44248</v>
      </c>
      <c r="B53" s="24">
        <v>0</v>
      </c>
      <c r="D53" s="36">
        <f t="shared" si="0"/>
        <v>2</v>
      </c>
    </row>
    <row r="54" spans="1:4">
      <c r="A54" s="22">
        <v>44249</v>
      </c>
      <c r="B54" s="23">
        <v>8</v>
      </c>
      <c r="D54" s="36">
        <f t="shared" si="0"/>
        <v>2</v>
      </c>
    </row>
    <row r="55" spans="1:4">
      <c r="A55" s="22">
        <v>44250</v>
      </c>
      <c r="B55" s="23">
        <v>8</v>
      </c>
      <c r="D55" s="36">
        <f t="shared" si="0"/>
        <v>2</v>
      </c>
    </row>
    <row r="56" spans="1:4">
      <c r="A56" s="22">
        <v>44251</v>
      </c>
      <c r="B56" s="23">
        <v>8</v>
      </c>
      <c r="D56" s="36">
        <f t="shared" si="0"/>
        <v>2</v>
      </c>
    </row>
    <row r="57" spans="1:4">
      <c r="A57" s="22">
        <v>44252</v>
      </c>
      <c r="B57" s="23">
        <v>8</v>
      </c>
      <c r="D57" s="36">
        <f t="shared" si="0"/>
        <v>2</v>
      </c>
    </row>
    <row r="58" spans="1:4">
      <c r="A58" s="22">
        <v>44253</v>
      </c>
      <c r="B58" s="23">
        <v>8</v>
      </c>
      <c r="D58" s="36">
        <f t="shared" si="0"/>
        <v>2</v>
      </c>
    </row>
    <row r="59" spans="1:4">
      <c r="A59" s="22">
        <v>44254</v>
      </c>
      <c r="B59" s="24">
        <v>0</v>
      </c>
      <c r="D59" s="36">
        <f t="shared" si="0"/>
        <v>2</v>
      </c>
    </row>
    <row r="60" spans="1:4">
      <c r="A60" s="22">
        <v>44255</v>
      </c>
      <c r="B60" s="24">
        <v>0</v>
      </c>
      <c r="C60" s="23">
        <f>SUM(B33:B60)</f>
        <v>160</v>
      </c>
      <c r="D60" s="36">
        <f t="shared" si="0"/>
        <v>2</v>
      </c>
    </row>
    <row r="61" spans="1:4">
      <c r="A61" s="22">
        <v>44256</v>
      </c>
      <c r="B61" s="23">
        <v>8</v>
      </c>
      <c r="D61" s="36">
        <f t="shared" si="0"/>
        <v>3</v>
      </c>
    </row>
    <row r="62" spans="1:4">
      <c r="A62" s="22">
        <v>44257</v>
      </c>
      <c r="B62" s="23">
        <v>8</v>
      </c>
      <c r="D62" s="36">
        <f t="shared" si="0"/>
        <v>3</v>
      </c>
    </row>
    <row r="63" spans="1:4">
      <c r="A63" s="22">
        <v>44258</v>
      </c>
      <c r="B63" s="23">
        <v>8</v>
      </c>
      <c r="D63" s="36">
        <f t="shared" si="0"/>
        <v>3</v>
      </c>
    </row>
    <row r="64" spans="1:4">
      <c r="A64" s="22">
        <v>44259</v>
      </c>
      <c r="B64" s="23">
        <v>8</v>
      </c>
      <c r="D64" s="36">
        <f t="shared" si="0"/>
        <v>3</v>
      </c>
    </row>
    <row r="65" spans="1:4">
      <c r="A65" s="22">
        <v>44260</v>
      </c>
      <c r="B65" s="23">
        <v>8</v>
      </c>
      <c r="D65" s="36">
        <f t="shared" si="0"/>
        <v>3</v>
      </c>
    </row>
    <row r="66" spans="1:4">
      <c r="A66" s="22">
        <v>44261</v>
      </c>
      <c r="B66" s="24">
        <v>0</v>
      </c>
      <c r="D66" s="36">
        <f t="shared" ref="D66:D129" si="1">MONTH(A66)+(YEAR(A66)-2021)*12</f>
        <v>3</v>
      </c>
    </row>
    <row r="67" spans="1:4">
      <c r="A67" s="22">
        <v>44262</v>
      </c>
      <c r="B67" s="24">
        <v>0</v>
      </c>
      <c r="D67" s="36">
        <f t="shared" si="1"/>
        <v>3</v>
      </c>
    </row>
    <row r="68" spans="1:4">
      <c r="A68" s="22">
        <v>44263</v>
      </c>
      <c r="B68" s="23">
        <v>8</v>
      </c>
      <c r="D68" s="36">
        <f t="shared" si="1"/>
        <v>3</v>
      </c>
    </row>
    <row r="69" spans="1:4">
      <c r="A69" s="22">
        <v>44264</v>
      </c>
      <c r="B69" s="23">
        <v>8</v>
      </c>
      <c r="D69" s="36">
        <f t="shared" si="1"/>
        <v>3</v>
      </c>
    </row>
    <row r="70" spans="1:4">
      <c r="A70" s="22">
        <v>44265</v>
      </c>
      <c r="B70" s="23">
        <v>8</v>
      </c>
      <c r="D70" s="36">
        <f t="shared" si="1"/>
        <v>3</v>
      </c>
    </row>
    <row r="71" spans="1:4">
      <c r="A71" s="22">
        <v>44266</v>
      </c>
      <c r="B71" s="23">
        <v>8</v>
      </c>
      <c r="D71" s="36">
        <f t="shared" si="1"/>
        <v>3</v>
      </c>
    </row>
    <row r="72" spans="1:4">
      <c r="A72" s="22">
        <v>44267</v>
      </c>
      <c r="B72" s="23">
        <v>8</v>
      </c>
      <c r="D72" s="36">
        <f t="shared" si="1"/>
        <v>3</v>
      </c>
    </row>
    <row r="73" spans="1:4">
      <c r="A73" s="22">
        <v>44268</v>
      </c>
      <c r="B73" s="24">
        <v>0</v>
      </c>
      <c r="D73" s="36">
        <f t="shared" si="1"/>
        <v>3</v>
      </c>
    </row>
    <row r="74" spans="1:4">
      <c r="A74" s="22">
        <v>44269</v>
      </c>
      <c r="B74" s="24">
        <v>0</v>
      </c>
      <c r="D74" s="36">
        <f t="shared" si="1"/>
        <v>3</v>
      </c>
    </row>
    <row r="75" spans="1:4">
      <c r="A75" s="22">
        <v>44270</v>
      </c>
      <c r="B75" s="23">
        <v>8</v>
      </c>
      <c r="D75" s="36">
        <f t="shared" si="1"/>
        <v>3</v>
      </c>
    </row>
    <row r="76" spans="1:4">
      <c r="A76" s="22">
        <v>44271</v>
      </c>
      <c r="B76" s="23">
        <v>8</v>
      </c>
      <c r="D76" s="36">
        <f t="shared" si="1"/>
        <v>3</v>
      </c>
    </row>
    <row r="77" spans="1:4">
      <c r="A77" s="22">
        <v>44272</v>
      </c>
      <c r="B77" s="23">
        <v>8</v>
      </c>
      <c r="D77" s="36">
        <f t="shared" si="1"/>
        <v>3</v>
      </c>
    </row>
    <row r="78" spans="1:4">
      <c r="A78" s="22">
        <v>44273</v>
      </c>
      <c r="B78" s="23">
        <v>8</v>
      </c>
      <c r="D78" s="36">
        <f t="shared" si="1"/>
        <v>3</v>
      </c>
    </row>
    <row r="79" spans="1:4">
      <c r="A79" s="22">
        <v>44274</v>
      </c>
      <c r="B79" s="23">
        <v>8</v>
      </c>
      <c r="D79" s="36">
        <f t="shared" si="1"/>
        <v>3</v>
      </c>
    </row>
    <row r="80" spans="1:4">
      <c r="A80" s="22">
        <v>44275</v>
      </c>
      <c r="B80" s="24">
        <v>0</v>
      </c>
      <c r="D80" s="36">
        <f t="shared" si="1"/>
        <v>3</v>
      </c>
    </row>
    <row r="81" spans="1:4">
      <c r="A81" s="22">
        <v>44276</v>
      </c>
      <c r="B81" s="24">
        <v>0</v>
      </c>
      <c r="D81" s="36">
        <f t="shared" si="1"/>
        <v>3</v>
      </c>
    </row>
    <row r="82" spans="1:4">
      <c r="A82" s="22">
        <v>44277</v>
      </c>
      <c r="B82" s="23">
        <v>8</v>
      </c>
      <c r="D82" s="36">
        <f t="shared" si="1"/>
        <v>3</v>
      </c>
    </row>
    <row r="83" spans="1:4">
      <c r="A83" s="22">
        <v>44278</v>
      </c>
      <c r="B83" s="23">
        <v>8</v>
      </c>
      <c r="D83" s="36">
        <f t="shared" si="1"/>
        <v>3</v>
      </c>
    </row>
    <row r="84" spans="1:4">
      <c r="A84" s="22">
        <v>44279</v>
      </c>
      <c r="B84" s="23">
        <v>8</v>
      </c>
      <c r="D84" s="36">
        <f t="shared" si="1"/>
        <v>3</v>
      </c>
    </row>
    <row r="85" spans="1:4">
      <c r="A85" s="22">
        <v>44280</v>
      </c>
      <c r="B85" s="23">
        <v>8</v>
      </c>
      <c r="D85" s="36">
        <f t="shared" si="1"/>
        <v>3</v>
      </c>
    </row>
    <row r="86" spans="1:4">
      <c r="A86" s="22">
        <v>44281</v>
      </c>
      <c r="B86" s="23">
        <v>8</v>
      </c>
      <c r="D86" s="36">
        <f t="shared" si="1"/>
        <v>3</v>
      </c>
    </row>
    <row r="87" spans="1:4">
      <c r="A87" s="22">
        <v>44282</v>
      </c>
      <c r="B87" s="24">
        <v>0</v>
      </c>
      <c r="D87" s="36">
        <f t="shared" si="1"/>
        <v>3</v>
      </c>
    </row>
    <row r="88" spans="1:4">
      <c r="A88" s="22">
        <v>44283</v>
      </c>
      <c r="B88" s="24">
        <v>0</v>
      </c>
      <c r="D88" s="36">
        <f t="shared" si="1"/>
        <v>3</v>
      </c>
    </row>
    <row r="89" spans="1:4">
      <c r="A89" s="22">
        <v>44284</v>
      </c>
      <c r="B89" s="23">
        <v>8</v>
      </c>
      <c r="D89" s="36">
        <f t="shared" si="1"/>
        <v>3</v>
      </c>
    </row>
    <row r="90" spans="1:4">
      <c r="A90" s="22">
        <v>44285</v>
      </c>
      <c r="B90" s="23">
        <v>8</v>
      </c>
      <c r="D90" s="36">
        <f t="shared" si="1"/>
        <v>3</v>
      </c>
    </row>
    <row r="91" spans="1:4">
      <c r="A91" s="22">
        <v>44286</v>
      </c>
      <c r="B91" s="23">
        <v>8</v>
      </c>
      <c r="C91" s="23">
        <f>SUM(B61:B91)</f>
        <v>184</v>
      </c>
      <c r="D91" s="36">
        <f t="shared" si="1"/>
        <v>3</v>
      </c>
    </row>
    <row r="92" spans="1:4">
      <c r="A92" s="22">
        <v>44287</v>
      </c>
      <c r="B92" s="26">
        <v>7</v>
      </c>
      <c r="D92" s="36">
        <f t="shared" si="1"/>
        <v>4</v>
      </c>
    </row>
    <row r="93" spans="1:4">
      <c r="A93" s="22">
        <v>44288</v>
      </c>
      <c r="B93" s="25">
        <v>0</v>
      </c>
      <c r="D93" s="36">
        <f t="shared" si="1"/>
        <v>4</v>
      </c>
    </row>
    <row r="94" spans="1:4">
      <c r="A94" s="22">
        <v>44289</v>
      </c>
      <c r="B94" s="24">
        <v>0</v>
      </c>
      <c r="D94" s="36">
        <f t="shared" si="1"/>
        <v>4</v>
      </c>
    </row>
    <row r="95" spans="1:4">
      <c r="A95" s="22">
        <v>44290</v>
      </c>
      <c r="B95" s="25">
        <v>0</v>
      </c>
      <c r="D95" s="36">
        <f t="shared" si="1"/>
        <v>4</v>
      </c>
    </row>
    <row r="96" spans="1:4">
      <c r="A96" s="22">
        <v>44291</v>
      </c>
      <c r="B96" s="25">
        <v>0</v>
      </c>
      <c r="D96" s="36">
        <f t="shared" si="1"/>
        <v>4</v>
      </c>
    </row>
    <row r="97" spans="1:4">
      <c r="A97" s="22">
        <v>44292</v>
      </c>
      <c r="B97" s="23">
        <v>8</v>
      </c>
      <c r="D97" s="36">
        <f t="shared" si="1"/>
        <v>4</v>
      </c>
    </row>
    <row r="98" spans="1:4">
      <c r="A98" s="22">
        <v>44293</v>
      </c>
      <c r="B98" s="23">
        <v>8</v>
      </c>
      <c r="D98" s="36">
        <f t="shared" si="1"/>
        <v>4</v>
      </c>
    </row>
    <row r="99" spans="1:4">
      <c r="A99" s="22">
        <v>44294</v>
      </c>
      <c r="B99" s="23">
        <v>8</v>
      </c>
      <c r="D99" s="36">
        <f t="shared" si="1"/>
        <v>4</v>
      </c>
    </row>
    <row r="100" spans="1:4">
      <c r="A100" s="22">
        <v>44295</v>
      </c>
      <c r="B100" s="23">
        <v>8</v>
      </c>
      <c r="D100" s="36">
        <f t="shared" si="1"/>
        <v>4</v>
      </c>
    </row>
    <row r="101" spans="1:4">
      <c r="A101" s="22">
        <v>44296</v>
      </c>
      <c r="B101" s="24">
        <v>0</v>
      </c>
      <c r="D101" s="36">
        <f t="shared" si="1"/>
        <v>4</v>
      </c>
    </row>
    <row r="102" spans="1:4">
      <c r="A102" s="22">
        <v>44297</v>
      </c>
      <c r="B102" s="24">
        <v>0</v>
      </c>
      <c r="D102" s="36">
        <f t="shared" si="1"/>
        <v>4</v>
      </c>
    </row>
    <row r="103" spans="1:4">
      <c r="A103" s="22">
        <v>44298</v>
      </c>
      <c r="B103" s="23">
        <v>8</v>
      </c>
      <c r="D103" s="36">
        <f t="shared" si="1"/>
        <v>4</v>
      </c>
    </row>
    <row r="104" spans="1:4">
      <c r="A104" s="22">
        <v>44299</v>
      </c>
      <c r="B104" s="23">
        <v>8</v>
      </c>
      <c r="D104" s="36">
        <f t="shared" si="1"/>
        <v>4</v>
      </c>
    </row>
    <row r="105" spans="1:4">
      <c r="A105" s="22">
        <v>44300</v>
      </c>
      <c r="B105" s="23">
        <v>8</v>
      </c>
      <c r="D105" s="36">
        <f t="shared" si="1"/>
        <v>4</v>
      </c>
    </row>
    <row r="106" spans="1:4">
      <c r="A106" s="22">
        <v>44301</v>
      </c>
      <c r="B106" s="23">
        <v>8</v>
      </c>
      <c r="D106" s="36">
        <f t="shared" si="1"/>
        <v>4</v>
      </c>
    </row>
    <row r="107" spans="1:4">
      <c r="A107" s="22">
        <v>44302</v>
      </c>
      <c r="B107" s="23">
        <v>8</v>
      </c>
      <c r="D107" s="36">
        <f t="shared" si="1"/>
        <v>4</v>
      </c>
    </row>
    <row r="108" spans="1:4">
      <c r="A108" s="22">
        <v>44303</v>
      </c>
      <c r="B108" s="24">
        <v>0</v>
      </c>
      <c r="D108" s="36">
        <f t="shared" si="1"/>
        <v>4</v>
      </c>
    </row>
    <row r="109" spans="1:4">
      <c r="A109" s="22">
        <v>44304</v>
      </c>
      <c r="B109" s="24">
        <v>0</v>
      </c>
      <c r="D109" s="36">
        <f t="shared" si="1"/>
        <v>4</v>
      </c>
    </row>
    <row r="110" spans="1:4">
      <c r="A110" s="22">
        <v>44305</v>
      </c>
      <c r="B110" s="23">
        <v>8</v>
      </c>
      <c r="D110" s="36">
        <f t="shared" si="1"/>
        <v>4</v>
      </c>
    </row>
    <row r="111" spans="1:4">
      <c r="A111" s="22">
        <v>44306</v>
      </c>
      <c r="B111" s="23">
        <v>8</v>
      </c>
      <c r="D111" s="36">
        <f t="shared" si="1"/>
        <v>4</v>
      </c>
    </row>
    <row r="112" spans="1:4">
      <c r="A112" s="22">
        <v>44307</v>
      </c>
      <c r="B112" s="23">
        <v>8</v>
      </c>
      <c r="D112" s="36">
        <f t="shared" si="1"/>
        <v>4</v>
      </c>
    </row>
    <row r="113" spans="1:4">
      <c r="A113" s="22">
        <v>44308</v>
      </c>
      <c r="B113" s="23">
        <v>8</v>
      </c>
      <c r="D113" s="36">
        <f t="shared" si="1"/>
        <v>4</v>
      </c>
    </row>
    <row r="114" spans="1:4">
      <c r="A114" s="22">
        <v>44309</v>
      </c>
      <c r="B114" s="23">
        <v>8</v>
      </c>
      <c r="D114" s="36">
        <f t="shared" si="1"/>
        <v>4</v>
      </c>
    </row>
    <row r="115" spans="1:4">
      <c r="A115" s="22">
        <v>44310</v>
      </c>
      <c r="B115" s="24">
        <v>0</v>
      </c>
      <c r="D115" s="36">
        <f t="shared" si="1"/>
        <v>4</v>
      </c>
    </row>
    <row r="116" spans="1:4">
      <c r="A116" s="22">
        <v>44311</v>
      </c>
      <c r="B116" s="24">
        <v>0</v>
      </c>
      <c r="D116" s="36">
        <f t="shared" si="1"/>
        <v>4</v>
      </c>
    </row>
    <row r="117" spans="1:4">
      <c r="A117" s="22">
        <v>44312</v>
      </c>
      <c r="B117" s="23">
        <v>8</v>
      </c>
      <c r="D117" s="36">
        <f t="shared" si="1"/>
        <v>4</v>
      </c>
    </row>
    <row r="118" spans="1:4">
      <c r="A118" s="22">
        <v>44313</v>
      </c>
      <c r="B118" s="23">
        <v>8</v>
      </c>
      <c r="D118" s="36">
        <f t="shared" si="1"/>
        <v>4</v>
      </c>
    </row>
    <row r="119" spans="1:4">
      <c r="A119" s="22">
        <v>44314</v>
      </c>
      <c r="B119" s="23">
        <v>8</v>
      </c>
      <c r="D119" s="36">
        <f t="shared" si="1"/>
        <v>4</v>
      </c>
    </row>
    <row r="120" spans="1:4">
      <c r="A120" s="22">
        <v>44315</v>
      </c>
      <c r="B120" s="23">
        <v>8</v>
      </c>
      <c r="D120" s="36">
        <f t="shared" si="1"/>
        <v>4</v>
      </c>
    </row>
    <row r="121" spans="1:4">
      <c r="A121" s="22">
        <v>44316</v>
      </c>
      <c r="B121" s="26">
        <v>7</v>
      </c>
      <c r="C121" s="23">
        <f>SUM(B92:B121)</f>
        <v>158</v>
      </c>
      <c r="D121" s="36">
        <f t="shared" si="1"/>
        <v>4</v>
      </c>
    </row>
    <row r="122" spans="1:4">
      <c r="A122" s="22">
        <v>44317</v>
      </c>
      <c r="B122" s="25">
        <v>0</v>
      </c>
      <c r="D122" s="36">
        <f t="shared" si="1"/>
        <v>5</v>
      </c>
    </row>
    <row r="123" spans="1:4">
      <c r="A123" s="22">
        <v>44318</v>
      </c>
      <c r="B123" s="24">
        <v>0</v>
      </c>
      <c r="D123" s="36">
        <f t="shared" si="1"/>
        <v>5</v>
      </c>
    </row>
    <row r="124" spans="1:4">
      <c r="A124" s="22">
        <v>44319</v>
      </c>
      <c r="B124" s="30">
        <v>0</v>
      </c>
      <c r="D124" s="36">
        <f t="shared" si="1"/>
        <v>5</v>
      </c>
    </row>
    <row r="125" spans="1:4">
      <c r="A125" s="22">
        <v>44320</v>
      </c>
      <c r="B125" s="25">
        <v>0</v>
      </c>
      <c r="D125" s="36">
        <f t="shared" si="1"/>
        <v>5</v>
      </c>
    </row>
    <row r="126" spans="1:4">
      <c r="A126" s="22">
        <v>44321</v>
      </c>
      <c r="B126" s="23">
        <v>8</v>
      </c>
      <c r="D126" s="36">
        <f t="shared" si="1"/>
        <v>5</v>
      </c>
    </row>
    <row r="127" spans="1:4">
      <c r="A127" s="22">
        <v>44322</v>
      </c>
      <c r="B127" s="23">
        <v>8</v>
      </c>
      <c r="D127" s="36">
        <f t="shared" si="1"/>
        <v>5</v>
      </c>
    </row>
    <row r="128" spans="1:4">
      <c r="A128" s="22">
        <v>44323</v>
      </c>
      <c r="B128" s="23">
        <v>8</v>
      </c>
      <c r="D128" s="36">
        <f t="shared" si="1"/>
        <v>5</v>
      </c>
    </row>
    <row r="129" spans="1:4">
      <c r="A129" s="22">
        <v>44324</v>
      </c>
      <c r="B129" s="29">
        <v>7</v>
      </c>
      <c r="D129" s="36">
        <f t="shared" si="1"/>
        <v>5</v>
      </c>
    </row>
    <row r="130" spans="1:4">
      <c r="A130" s="22">
        <v>44325</v>
      </c>
      <c r="B130" s="25">
        <v>0</v>
      </c>
      <c r="D130" s="36">
        <f t="shared" ref="D130:D193" si="2">MONTH(A130)+(YEAR(A130)-2021)*12</f>
        <v>5</v>
      </c>
    </row>
    <row r="131" spans="1:4">
      <c r="A131" s="22">
        <v>44326</v>
      </c>
      <c r="B131" s="23">
        <v>8</v>
      </c>
      <c r="D131" s="36">
        <f t="shared" si="2"/>
        <v>5</v>
      </c>
    </row>
    <row r="132" spans="1:4">
      <c r="A132" s="22">
        <v>44327</v>
      </c>
      <c r="B132" s="23">
        <v>8</v>
      </c>
      <c r="D132" s="36">
        <f t="shared" si="2"/>
        <v>5</v>
      </c>
    </row>
    <row r="133" spans="1:4">
      <c r="A133" s="22">
        <v>44328</v>
      </c>
      <c r="B133" s="23">
        <v>8</v>
      </c>
      <c r="D133" s="36">
        <f t="shared" si="2"/>
        <v>5</v>
      </c>
    </row>
    <row r="134" spans="1:4">
      <c r="A134" s="22">
        <v>44329</v>
      </c>
      <c r="B134" s="23">
        <v>8</v>
      </c>
      <c r="D134" s="36">
        <f t="shared" si="2"/>
        <v>5</v>
      </c>
    </row>
    <row r="135" spans="1:4">
      <c r="A135" s="22">
        <v>44330</v>
      </c>
      <c r="B135" s="23">
        <v>8</v>
      </c>
      <c r="D135" s="36">
        <f t="shared" si="2"/>
        <v>5</v>
      </c>
    </row>
    <row r="136" spans="1:4">
      <c r="A136" s="22">
        <v>44331</v>
      </c>
      <c r="B136" s="24">
        <v>0</v>
      </c>
      <c r="D136" s="36">
        <f t="shared" si="2"/>
        <v>5</v>
      </c>
    </row>
    <row r="137" spans="1:4">
      <c r="A137" s="22">
        <v>44332</v>
      </c>
      <c r="B137" s="24">
        <v>0</v>
      </c>
      <c r="D137" s="36">
        <f t="shared" si="2"/>
        <v>5</v>
      </c>
    </row>
    <row r="138" spans="1:4">
      <c r="A138" s="22">
        <v>44333</v>
      </c>
      <c r="B138" s="23">
        <v>8</v>
      </c>
      <c r="D138" s="36">
        <f t="shared" si="2"/>
        <v>5</v>
      </c>
    </row>
    <row r="139" spans="1:4">
      <c r="A139" s="22">
        <v>44334</v>
      </c>
      <c r="B139" s="23">
        <v>8</v>
      </c>
      <c r="D139" s="36">
        <f t="shared" si="2"/>
        <v>5</v>
      </c>
    </row>
    <row r="140" spans="1:4">
      <c r="A140" s="22">
        <v>44335</v>
      </c>
      <c r="B140" s="23">
        <v>8</v>
      </c>
      <c r="D140" s="36">
        <f t="shared" si="2"/>
        <v>5</v>
      </c>
    </row>
    <row r="141" spans="1:4">
      <c r="A141" s="22">
        <v>44336</v>
      </c>
      <c r="B141" s="23">
        <v>8</v>
      </c>
      <c r="D141" s="36">
        <f t="shared" si="2"/>
        <v>5</v>
      </c>
    </row>
    <row r="142" spans="1:4">
      <c r="A142" s="22">
        <v>44337</v>
      </c>
      <c r="B142" s="23">
        <v>8</v>
      </c>
      <c r="D142" s="36">
        <f t="shared" si="2"/>
        <v>5</v>
      </c>
    </row>
    <row r="143" spans="1:4">
      <c r="A143" s="22">
        <v>44338</v>
      </c>
      <c r="B143" s="24">
        <v>0</v>
      </c>
      <c r="D143" s="36">
        <f t="shared" si="2"/>
        <v>5</v>
      </c>
    </row>
    <row r="144" spans="1:4">
      <c r="A144" s="22">
        <v>44339</v>
      </c>
      <c r="B144" s="25">
        <v>0</v>
      </c>
      <c r="D144" s="36">
        <f t="shared" si="2"/>
        <v>5</v>
      </c>
    </row>
    <row r="145" spans="1:4">
      <c r="A145" s="22">
        <v>44340</v>
      </c>
      <c r="B145" s="23">
        <v>8</v>
      </c>
      <c r="D145" s="36">
        <f t="shared" si="2"/>
        <v>5</v>
      </c>
    </row>
    <row r="146" spans="1:4">
      <c r="A146" s="22">
        <v>44341</v>
      </c>
      <c r="B146" s="23">
        <v>8</v>
      </c>
      <c r="D146" s="36">
        <f t="shared" si="2"/>
        <v>5</v>
      </c>
    </row>
    <row r="147" spans="1:4">
      <c r="A147" s="22">
        <v>44342</v>
      </c>
      <c r="B147" s="23">
        <v>8</v>
      </c>
      <c r="D147" s="36">
        <f t="shared" si="2"/>
        <v>5</v>
      </c>
    </row>
    <row r="148" spans="1:4">
      <c r="A148" s="22">
        <v>44343</v>
      </c>
      <c r="B148" s="23">
        <v>8</v>
      </c>
      <c r="D148" s="36">
        <f t="shared" si="2"/>
        <v>5</v>
      </c>
    </row>
    <row r="149" spans="1:4">
      <c r="A149" s="22">
        <v>44344</v>
      </c>
      <c r="B149" s="23">
        <v>8</v>
      </c>
      <c r="D149" s="36">
        <f t="shared" si="2"/>
        <v>5</v>
      </c>
    </row>
    <row r="150" spans="1:4">
      <c r="A150" s="22">
        <v>44345</v>
      </c>
      <c r="B150" s="24">
        <v>0</v>
      </c>
      <c r="D150" s="36">
        <f t="shared" si="2"/>
        <v>5</v>
      </c>
    </row>
    <row r="151" spans="1:4">
      <c r="A151" s="22">
        <v>44346</v>
      </c>
      <c r="B151" s="24">
        <v>0</v>
      </c>
      <c r="D151" s="36">
        <f t="shared" si="2"/>
        <v>5</v>
      </c>
    </row>
    <row r="152" spans="1:4">
      <c r="A152" s="22">
        <v>44347</v>
      </c>
      <c r="B152" s="23">
        <v>8</v>
      </c>
      <c r="C152" s="23">
        <f>SUM(B122:B152)</f>
        <v>159</v>
      </c>
      <c r="D152" s="36">
        <f t="shared" si="2"/>
        <v>5</v>
      </c>
    </row>
    <row r="153" spans="1:4">
      <c r="A153" s="22">
        <v>44348</v>
      </c>
      <c r="B153" s="23">
        <v>8</v>
      </c>
      <c r="D153" s="36">
        <f t="shared" si="2"/>
        <v>6</v>
      </c>
    </row>
    <row r="154" spans="1:4">
      <c r="A154" s="22">
        <v>44349</v>
      </c>
      <c r="B154" s="23">
        <v>8</v>
      </c>
      <c r="D154" s="36">
        <f t="shared" si="2"/>
        <v>6</v>
      </c>
    </row>
    <row r="155" spans="1:4">
      <c r="A155" s="22">
        <v>44350</v>
      </c>
      <c r="B155" s="23">
        <v>8</v>
      </c>
      <c r="D155" s="36">
        <f t="shared" si="2"/>
        <v>6</v>
      </c>
    </row>
    <row r="156" spans="1:4">
      <c r="A156" s="22">
        <v>44351</v>
      </c>
      <c r="B156" s="23">
        <v>8</v>
      </c>
      <c r="D156" s="36">
        <f t="shared" si="2"/>
        <v>6</v>
      </c>
    </row>
    <row r="157" spans="1:4">
      <c r="A157" s="22">
        <v>44352</v>
      </c>
      <c r="B157" s="24">
        <v>0</v>
      </c>
      <c r="D157" s="36">
        <f t="shared" si="2"/>
        <v>6</v>
      </c>
    </row>
    <row r="158" spans="1:4">
      <c r="A158" s="22">
        <v>44353</v>
      </c>
      <c r="B158" s="24">
        <v>0</v>
      </c>
      <c r="D158" s="36">
        <f t="shared" si="2"/>
        <v>6</v>
      </c>
    </row>
    <row r="159" spans="1:4">
      <c r="A159" s="22">
        <v>44354</v>
      </c>
      <c r="B159" s="23">
        <v>8</v>
      </c>
      <c r="D159" s="36">
        <f t="shared" si="2"/>
        <v>6</v>
      </c>
    </row>
    <row r="160" spans="1:4">
      <c r="A160" s="22">
        <v>44355</v>
      </c>
      <c r="B160" s="23">
        <v>8</v>
      </c>
      <c r="D160" s="36">
        <f t="shared" si="2"/>
        <v>6</v>
      </c>
    </row>
    <row r="161" spans="1:4">
      <c r="A161" s="22">
        <v>44356</v>
      </c>
      <c r="B161" s="23">
        <v>8</v>
      </c>
      <c r="D161" s="36">
        <f t="shared" si="2"/>
        <v>6</v>
      </c>
    </row>
    <row r="162" spans="1:4">
      <c r="A162" s="22">
        <v>44357</v>
      </c>
      <c r="B162" s="23">
        <v>8</v>
      </c>
      <c r="D162" s="36">
        <f t="shared" si="2"/>
        <v>6</v>
      </c>
    </row>
    <row r="163" spans="1:4">
      <c r="A163" s="22">
        <v>44358</v>
      </c>
      <c r="B163" s="23">
        <v>8</v>
      </c>
      <c r="D163" s="36">
        <f t="shared" si="2"/>
        <v>6</v>
      </c>
    </row>
    <row r="164" spans="1:4">
      <c r="A164" s="22">
        <v>44359</v>
      </c>
      <c r="B164" s="24">
        <v>0</v>
      </c>
      <c r="D164" s="36">
        <f t="shared" si="2"/>
        <v>6</v>
      </c>
    </row>
    <row r="165" spans="1:4">
      <c r="A165" s="22">
        <v>44360</v>
      </c>
      <c r="B165" s="24">
        <v>0</v>
      </c>
      <c r="D165" s="36">
        <f t="shared" si="2"/>
        <v>6</v>
      </c>
    </row>
    <row r="166" spans="1:4">
      <c r="A166" s="22">
        <v>44361</v>
      </c>
      <c r="B166" s="23">
        <v>8</v>
      </c>
      <c r="D166" s="36">
        <f t="shared" si="2"/>
        <v>6</v>
      </c>
    </row>
    <row r="167" spans="1:4">
      <c r="A167" s="22">
        <v>44362</v>
      </c>
      <c r="B167" s="23">
        <v>8</v>
      </c>
      <c r="D167" s="36">
        <f t="shared" si="2"/>
        <v>6</v>
      </c>
    </row>
    <row r="168" spans="1:4">
      <c r="A168" s="22">
        <v>44363</v>
      </c>
      <c r="B168" s="23">
        <v>8</v>
      </c>
      <c r="D168" s="36">
        <f t="shared" si="2"/>
        <v>6</v>
      </c>
    </row>
    <row r="169" spans="1:4">
      <c r="A169" s="22">
        <v>44364</v>
      </c>
      <c r="B169" s="23">
        <v>8</v>
      </c>
      <c r="D169" s="36">
        <f t="shared" si="2"/>
        <v>6</v>
      </c>
    </row>
    <row r="170" spans="1:4">
      <c r="A170" s="22">
        <v>44365</v>
      </c>
      <c r="B170" s="23">
        <v>8</v>
      </c>
      <c r="D170" s="36">
        <f t="shared" si="2"/>
        <v>6</v>
      </c>
    </row>
    <row r="171" spans="1:4">
      <c r="A171" s="22">
        <v>44366</v>
      </c>
      <c r="B171" s="28">
        <v>8</v>
      </c>
      <c r="D171" s="36">
        <f t="shared" si="2"/>
        <v>6</v>
      </c>
    </row>
    <row r="172" spans="1:4">
      <c r="A172" s="22">
        <v>44367</v>
      </c>
      <c r="B172" s="24">
        <v>0</v>
      </c>
      <c r="D172" s="36">
        <f t="shared" si="2"/>
        <v>6</v>
      </c>
    </row>
    <row r="173" spans="1:4">
      <c r="A173" s="22">
        <v>44368</v>
      </c>
      <c r="B173" s="23">
        <v>8</v>
      </c>
      <c r="D173" s="36">
        <f t="shared" si="2"/>
        <v>6</v>
      </c>
    </row>
    <row r="174" spans="1:4">
      <c r="A174" s="22">
        <v>44369</v>
      </c>
      <c r="B174" s="26">
        <v>7</v>
      </c>
      <c r="D174" s="36">
        <f t="shared" si="2"/>
        <v>6</v>
      </c>
    </row>
    <row r="175" spans="1:4">
      <c r="A175" s="22">
        <v>44370</v>
      </c>
      <c r="B175" s="25">
        <v>0</v>
      </c>
      <c r="D175" s="36">
        <f t="shared" si="2"/>
        <v>6</v>
      </c>
    </row>
    <row r="176" spans="1:4">
      <c r="A176" s="22">
        <v>44371</v>
      </c>
      <c r="B176" s="25">
        <v>0</v>
      </c>
      <c r="D176" s="36">
        <f t="shared" si="2"/>
        <v>6</v>
      </c>
    </row>
    <row r="177" spans="1:4">
      <c r="A177" s="22">
        <v>44372</v>
      </c>
      <c r="B177" s="27">
        <v>0</v>
      </c>
      <c r="D177" s="36">
        <f t="shared" si="2"/>
        <v>6</v>
      </c>
    </row>
    <row r="178" spans="1:4">
      <c r="A178" s="22">
        <v>44373</v>
      </c>
      <c r="B178" s="24">
        <v>0</v>
      </c>
      <c r="D178" s="36">
        <f t="shared" si="2"/>
        <v>6</v>
      </c>
    </row>
    <row r="179" spans="1:4">
      <c r="A179" s="22">
        <v>44374</v>
      </c>
      <c r="B179" s="24">
        <v>0</v>
      </c>
      <c r="D179" s="36">
        <f t="shared" si="2"/>
        <v>6</v>
      </c>
    </row>
    <row r="180" spans="1:4">
      <c r="A180" s="22">
        <v>44375</v>
      </c>
      <c r="B180" s="23">
        <v>8</v>
      </c>
      <c r="D180" s="36">
        <f t="shared" si="2"/>
        <v>6</v>
      </c>
    </row>
    <row r="181" spans="1:4">
      <c r="A181" s="22">
        <v>44376</v>
      </c>
      <c r="B181" s="23">
        <v>8</v>
      </c>
      <c r="D181" s="36">
        <f t="shared" si="2"/>
        <v>6</v>
      </c>
    </row>
    <row r="182" spans="1:4">
      <c r="A182" s="22">
        <v>44377</v>
      </c>
      <c r="B182" s="23">
        <v>8</v>
      </c>
      <c r="C182" s="23">
        <f>SUM(B153:B182)</f>
        <v>159</v>
      </c>
      <c r="D182" s="36">
        <f t="shared" si="2"/>
        <v>6</v>
      </c>
    </row>
    <row r="183" spans="1:4">
      <c r="A183" s="22">
        <v>44378</v>
      </c>
      <c r="B183" s="23">
        <v>8</v>
      </c>
      <c r="D183" s="36">
        <f t="shared" si="2"/>
        <v>7</v>
      </c>
    </row>
    <row r="184" spans="1:4">
      <c r="A184" s="22">
        <v>44379</v>
      </c>
      <c r="B184" s="23">
        <v>8</v>
      </c>
      <c r="D184" s="36">
        <f t="shared" si="2"/>
        <v>7</v>
      </c>
    </row>
    <row r="185" spans="1:4">
      <c r="A185" s="22">
        <v>44380</v>
      </c>
      <c r="B185" s="24">
        <v>0</v>
      </c>
      <c r="D185" s="36">
        <f t="shared" si="2"/>
        <v>7</v>
      </c>
    </row>
    <row r="186" spans="1:4">
      <c r="A186" s="22">
        <v>44381</v>
      </c>
      <c r="B186" s="24">
        <v>0</v>
      </c>
      <c r="D186" s="36">
        <f t="shared" si="2"/>
        <v>7</v>
      </c>
    </row>
    <row r="187" spans="1:4">
      <c r="A187" s="22">
        <v>44382</v>
      </c>
      <c r="B187" s="23">
        <v>8</v>
      </c>
      <c r="D187" s="36">
        <f t="shared" si="2"/>
        <v>7</v>
      </c>
    </row>
    <row r="188" spans="1:4">
      <c r="A188" s="22">
        <v>44383</v>
      </c>
      <c r="B188" s="23">
        <v>8</v>
      </c>
      <c r="D188" s="36">
        <f t="shared" si="2"/>
        <v>7</v>
      </c>
    </row>
    <row r="189" spans="1:4">
      <c r="A189" s="22">
        <v>44384</v>
      </c>
      <c r="B189" s="23">
        <v>8</v>
      </c>
      <c r="D189" s="36">
        <f t="shared" si="2"/>
        <v>7</v>
      </c>
    </row>
    <row r="190" spans="1:4">
      <c r="A190" s="22">
        <v>44385</v>
      </c>
      <c r="B190" s="23">
        <v>8</v>
      </c>
      <c r="D190" s="36">
        <f t="shared" si="2"/>
        <v>7</v>
      </c>
    </row>
    <row r="191" spans="1:4">
      <c r="A191" s="22">
        <v>44386</v>
      </c>
      <c r="B191" s="23">
        <v>8</v>
      </c>
      <c r="D191" s="36">
        <f t="shared" si="2"/>
        <v>7</v>
      </c>
    </row>
    <row r="192" spans="1:4">
      <c r="A192" s="22">
        <v>44387</v>
      </c>
      <c r="B192" s="24">
        <v>0</v>
      </c>
      <c r="D192" s="36">
        <f t="shared" si="2"/>
        <v>7</v>
      </c>
    </row>
    <row r="193" spans="1:4">
      <c r="A193" s="22">
        <v>44388</v>
      </c>
      <c r="B193" s="24">
        <v>0</v>
      </c>
      <c r="D193" s="36">
        <f t="shared" si="2"/>
        <v>7</v>
      </c>
    </row>
    <row r="194" spans="1:4">
      <c r="A194" s="22">
        <v>44389</v>
      </c>
      <c r="B194" s="23">
        <v>8</v>
      </c>
      <c r="D194" s="36">
        <f t="shared" ref="D194:D257" si="3">MONTH(A194)+(YEAR(A194)-2021)*12</f>
        <v>7</v>
      </c>
    </row>
    <row r="195" spans="1:4">
      <c r="A195" s="22">
        <v>44390</v>
      </c>
      <c r="B195" s="23">
        <v>8</v>
      </c>
      <c r="D195" s="36">
        <f t="shared" si="3"/>
        <v>7</v>
      </c>
    </row>
    <row r="196" spans="1:4">
      <c r="A196" s="22">
        <v>44391</v>
      </c>
      <c r="B196" s="23">
        <v>8</v>
      </c>
      <c r="D196" s="36">
        <f t="shared" si="3"/>
        <v>7</v>
      </c>
    </row>
    <row r="197" spans="1:4">
      <c r="A197" s="22">
        <v>44392</v>
      </c>
      <c r="B197" s="23">
        <v>8</v>
      </c>
      <c r="D197" s="36">
        <f t="shared" si="3"/>
        <v>7</v>
      </c>
    </row>
    <row r="198" spans="1:4">
      <c r="A198" s="22">
        <v>44393</v>
      </c>
      <c r="B198" s="23">
        <v>8</v>
      </c>
      <c r="D198" s="36">
        <f t="shared" si="3"/>
        <v>7</v>
      </c>
    </row>
    <row r="199" spans="1:4">
      <c r="A199" s="22">
        <v>44394</v>
      </c>
      <c r="B199" s="24">
        <v>0</v>
      </c>
      <c r="D199" s="36">
        <f t="shared" si="3"/>
        <v>7</v>
      </c>
    </row>
    <row r="200" spans="1:4">
      <c r="A200" s="22">
        <v>44395</v>
      </c>
      <c r="B200" s="24">
        <v>0</v>
      </c>
      <c r="D200" s="36">
        <f t="shared" si="3"/>
        <v>7</v>
      </c>
    </row>
    <row r="201" spans="1:4">
      <c r="A201" s="22">
        <v>44396</v>
      </c>
      <c r="B201" s="23">
        <v>8</v>
      </c>
      <c r="D201" s="36">
        <f t="shared" si="3"/>
        <v>7</v>
      </c>
    </row>
    <row r="202" spans="1:4">
      <c r="A202" s="22">
        <v>44397</v>
      </c>
      <c r="B202" s="23">
        <v>8</v>
      </c>
      <c r="D202" s="36">
        <f t="shared" si="3"/>
        <v>7</v>
      </c>
    </row>
    <row r="203" spans="1:4">
      <c r="A203" s="22">
        <v>44398</v>
      </c>
      <c r="B203" s="23">
        <v>8</v>
      </c>
      <c r="D203" s="36">
        <f t="shared" si="3"/>
        <v>7</v>
      </c>
    </row>
    <row r="204" spans="1:4">
      <c r="A204" s="22">
        <v>44399</v>
      </c>
      <c r="B204" s="23">
        <v>8</v>
      </c>
      <c r="D204" s="36">
        <f t="shared" si="3"/>
        <v>7</v>
      </c>
    </row>
    <row r="205" spans="1:4">
      <c r="A205" s="22">
        <v>44400</v>
      </c>
      <c r="B205" s="23">
        <v>8</v>
      </c>
      <c r="D205" s="36">
        <f t="shared" si="3"/>
        <v>7</v>
      </c>
    </row>
    <row r="206" spans="1:4">
      <c r="A206" s="22">
        <v>44401</v>
      </c>
      <c r="B206" s="24">
        <v>0</v>
      </c>
      <c r="D206" s="36">
        <f t="shared" si="3"/>
        <v>7</v>
      </c>
    </row>
    <row r="207" spans="1:4">
      <c r="A207" s="22">
        <v>44402</v>
      </c>
      <c r="B207" s="24">
        <v>0</v>
      </c>
      <c r="D207" s="36">
        <f t="shared" si="3"/>
        <v>7</v>
      </c>
    </row>
    <row r="208" spans="1:4">
      <c r="A208" s="22">
        <v>44403</v>
      </c>
      <c r="B208" s="23">
        <v>8</v>
      </c>
      <c r="D208" s="36">
        <f t="shared" si="3"/>
        <v>7</v>
      </c>
    </row>
    <row r="209" spans="1:4">
      <c r="A209" s="22">
        <v>44404</v>
      </c>
      <c r="B209" s="23">
        <v>8</v>
      </c>
      <c r="D209" s="36">
        <f t="shared" si="3"/>
        <v>7</v>
      </c>
    </row>
    <row r="210" spans="1:4">
      <c r="A210" s="22">
        <v>44405</v>
      </c>
      <c r="B210" s="23">
        <v>8</v>
      </c>
      <c r="D210" s="36">
        <f t="shared" si="3"/>
        <v>7</v>
      </c>
    </row>
    <row r="211" spans="1:4">
      <c r="A211" s="22">
        <v>44406</v>
      </c>
      <c r="B211" s="23">
        <v>8</v>
      </c>
      <c r="D211" s="36">
        <f t="shared" si="3"/>
        <v>7</v>
      </c>
    </row>
    <row r="212" spans="1:4">
      <c r="A212" s="22">
        <v>44407</v>
      </c>
      <c r="B212" s="23">
        <v>8</v>
      </c>
      <c r="D212" s="36">
        <f t="shared" si="3"/>
        <v>7</v>
      </c>
    </row>
    <row r="213" spans="1:4">
      <c r="A213" s="22">
        <v>44408</v>
      </c>
      <c r="B213" s="24">
        <v>0</v>
      </c>
      <c r="C213" s="23">
        <f>SUM(B183:B213)</f>
        <v>176</v>
      </c>
      <c r="D213" s="36">
        <f t="shared" si="3"/>
        <v>7</v>
      </c>
    </row>
    <row r="214" spans="1:4">
      <c r="A214" s="22">
        <v>44409</v>
      </c>
      <c r="B214" s="24">
        <v>0</v>
      </c>
      <c r="D214" s="36">
        <f t="shared" si="3"/>
        <v>8</v>
      </c>
    </row>
    <row r="215" spans="1:4">
      <c r="A215" s="22">
        <v>44410</v>
      </c>
      <c r="B215" s="23">
        <v>8</v>
      </c>
      <c r="D215" s="36">
        <f t="shared" si="3"/>
        <v>8</v>
      </c>
    </row>
    <row r="216" spans="1:4">
      <c r="A216" s="22">
        <v>44411</v>
      </c>
      <c r="B216" s="23">
        <v>8</v>
      </c>
      <c r="D216" s="36">
        <f t="shared" si="3"/>
        <v>8</v>
      </c>
    </row>
    <row r="217" spans="1:4">
      <c r="A217" s="22">
        <v>44412</v>
      </c>
      <c r="B217" s="23">
        <v>8</v>
      </c>
      <c r="D217" s="36">
        <f t="shared" si="3"/>
        <v>8</v>
      </c>
    </row>
    <row r="218" spans="1:4">
      <c r="A218" s="22">
        <v>44413</v>
      </c>
      <c r="B218" s="23">
        <v>8</v>
      </c>
      <c r="D218" s="36">
        <f t="shared" si="3"/>
        <v>8</v>
      </c>
    </row>
    <row r="219" spans="1:4">
      <c r="A219" s="22">
        <v>44414</v>
      </c>
      <c r="B219" s="23">
        <v>8</v>
      </c>
      <c r="D219" s="36">
        <f t="shared" si="3"/>
        <v>8</v>
      </c>
    </row>
    <row r="220" spans="1:4">
      <c r="A220" s="22">
        <v>44415</v>
      </c>
      <c r="B220" s="24">
        <v>0</v>
      </c>
      <c r="D220" s="36">
        <f t="shared" si="3"/>
        <v>8</v>
      </c>
    </row>
    <row r="221" spans="1:4">
      <c r="A221" s="22">
        <v>44416</v>
      </c>
      <c r="B221" s="24">
        <v>0</v>
      </c>
      <c r="D221" s="36">
        <f t="shared" si="3"/>
        <v>8</v>
      </c>
    </row>
    <row r="222" spans="1:4">
      <c r="A222" s="22">
        <v>44417</v>
      </c>
      <c r="B222" s="23">
        <v>8</v>
      </c>
      <c r="D222" s="36">
        <f t="shared" si="3"/>
        <v>8</v>
      </c>
    </row>
    <row r="223" spans="1:4">
      <c r="A223" s="22">
        <v>44418</v>
      </c>
      <c r="B223" s="23">
        <v>8</v>
      </c>
      <c r="D223" s="36">
        <f t="shared" si="3"/>
        <v>8</v>
      </c>
    </row>
    <row r="224" spans="1:4">
      <c r="A224" s="22">
        <v>44419</v>
      </c>
      <c r="B224" s="23">
        <v>8</v>
      </c>
      <c r="D224" s="36">
        <f t="shared" si="3"/>
        <v>8</v>
      </c>
    </row>
    <row r="225" spans="1:4">
      <c r="A225" s="22">
        <v>44420</v>
      </c>
      <c r="B225" s="23">
        <v>8</v>
      </c>
      <c r="D225" s="36">
        <f t="shared" si="3"/>
        <v>8</v>
      </c>
    </row>
    <row r="226" spans="1:4">
      <c r="A226" s="22">
        <v>44421</v>
      </c>
      <c r="B226" s="23">
        <v>8</v>
      </c>
      <c r="D226" s="36">
        <f t="shared" si="3"/>
        <v>8</v>
      </c>
    </row>
    <row r="227" spans="1:4">
      <c r="A227" s="22">
        <v>44422</v>
      </c>
      <c r="B227" s="24">
        <v>0</v>
      </c>
      <c r="D227" s="36">
        <f t="shared" si="3"/>
        <v>8</v>
      </c>
    </row>
    <row r="228" spans="1:4">
      <c r="A228" s="22">
        <v>44423</v>
      </c>
      <c r="B228" s="24">
        <v>0</v>
      </c>
      <c r="D228" s="36">
        <f t="shared" si="3"/>
        <v>8</v>
      </c>
    </row>
    <row r="229" spans="1:4">
      <c r="A229" s="22">
        <v>44424</v>
      </c>
      <c r="B229" s="23">
        <v>8</v>
      </c>
      <c r="D229" s="36">
        <f t="shared" si="3"/>
        <v>8</v>
      </c>
    </row>
    <row r="230" spans="1:4">
      <c r="A230" s="22">
        <v>44425</v>
      </c>
      <c r="B230" s="23">
        <v>8</v>
      </c>
      <c r="D230" s="36">
        <f t="shared" si="3"/>
        <v>8</v>
      </c>
    </row>
    <row r="231" spans="1:4">
      <c r="A231" s="22">
        <v>44426</v>
      </c>
      <c r="B231" s="23">
        <v>8</v>
      </c>
      <c r="D231" s="36">
        <f t="shared" si="3"/>
        <v>8</v>
      </c>
    </row>
    <row r="232" spans="1:4">
      <c r="A232" s="22">
        <v>44427</v>
      </c>
      <c r="B232" s="23">
        <v>8</v>
      </c>
      <c r="D232" s="36">
        <f t="shared" si="3"/>
        <v>8</v>
      </c>
    </row>
    <row r="233" spans="1:4">
      <c r="A233" s="22">
        <v>44428</v>
      </c>
      <c r="B233" s="23">
        <v>8</v>
      </c>
      <c r="D233" s="36">
        <f t="shared" si="3"/>
        <v>8</v>
      </c>
    </row>
    <row r="234" spans="1:4">
      <c r="A234" s="22">
        <v>44429</v>
      </c>
      <c r="B234" s="24">
        <v>0</v>
      </c>
      <c r="D234" s="36">
        <f t="shared" si="3"/>
        <v>8</v>
      </c>
    </row>
    <row r="235" spans="1:4">
      <c r="A235" s="22">
        <v>44430</v>
      </c>
      <c r="B235" s="24">
        <v>0</v>
      </c>
      <c r="D235" s="36">
        <f t="shared" si="3"/>
        <v>8</v>
      </c>
    </row>
    <row r="236" spans="1:4">
      <c r="A236" s="22">
        <v>44431</v>
      </c>
      <c r="B236" s="23">
        <v>8</v>
      </c>
      <c r="D236" s="36">
        <f t="shared" si="3"/>
        <v>8</v>
      </c>
    </row>
    <row r="237" spans="1:4">
      <c r="A237" s="22">
        <v>44432</v>
      </c>
      <c r="B237" s="23">
        <v>8</v>
      </c>
      <c r="D237" s="36">
        <f t="shared" si="3"/>
        <v>8</v>
      </c>
    </row>
    <row r="238" spans="1:4">
      <c r="A238" s="22">
        <v>44433</v>
      </c>
      <c r="B238" s="23">
        <v>8</v>
      </c>
      <c r="D238" s="36">
        <f t="shared" si="3"/>
        <v>8</v>
      </c>
    </row>
    <row r="239" spans="1:4">
      <c r="A239" s="22">
        <v>44434</v>
      </c>
      <c r="B239" s="23">
        <v>8</v>
      </c>
      <c r="D239" s="36">
        <f t="shared" si="3"/>
        <v>8</v>
      </c>
    </row>
    <row r="240" spans="1:4">
      <c r="A240" s="22">
        <v>44435</v>
      </c>
      <c r="B240" s="23">
        <v>8</v>
      </c>
      <c r="D240" s="36">
        <f t="shared" si="3"/>
        <v>8</v>
      </c>
    </row>
    <row r="241" spans="1:4">
      <c r="A241" s="22">
        <v>44436</v>
      </c>
      <c r="B241" s="24">
        <v>0</v>
      </c>
      <c r="D241" s="36">
        <f t="shared" si="3"/>
        <v>8</v>
      </c>
    </row>
    <row r="242" spans="1:4">
      <c r="A242" s="22">
        <v>44437</v>
      </c>
      <c r="B242" s="24">
        <v>0</v>
      </c>
      <c r="D242" s="36">
        <f t="shared" si="3"/>
        <v>8</v>
      </c>
    </row>
    <row r="243" spans="1:4">
      <c r="A243" s="22">
        <v>44438</v>
      </c>
      <c r="B243" s="23">
        <v>8</v>
      </c>
      <c r="D243" s="36">
        <f t="shared" si="3"/>
        <v>8</v>
      </c>
    </row>
    <row r="244" spans="1:4">
      <c r="A244" s="22">
        <v>44439</v>
      </c>
      <c r="B244" s="23">
        <v>8</v>
      </c>
      <c r="C244" s="23">
        <f>SUM(B214:B244)</f>
        <v>176</v>
      </c>
      <c r="D244" s="36">
        <f t="shared" si="3"/>
        <v>8</v>
      </c>
    </row>
    <row r="245" spans="1:4">
      <c r="A245" s="22">
        <v>44440</v>
      </c>
      <c r="B245" s="23">
        <v>8</v>
      </c>
      <c r="D245" s="36">
        <f t="shared" si="3"/>
        <v>9</v>
      </c>
    </row>
    <row r="246" spans="1:4">
      <c r="A246" s="22">
        <v>44441</v>
      </c>
      <c r="B246" s="23">
        <v>8</v>
      </c>
      <c r="D246" s="36">
        <f t="shared" si="3"/>
        <v>9</v>
      </c>
    </row>
    <row r="247" spans="1:4">
      <c r="A247" s="22">
        <v>44442</v>
      </c>
      <c r="B247" s="23">
        <v>8</v>
      </c>
      <c r="D247" s="36">
        <f t="shared" si="3"/>
        <v>9</v>
      </c>
    </row>
    <row r="248" spans="1:4">
      <c r="A248" s="22">
        <v>44443</v>
      </c>
      <c r="B248" s="24">
        <v>0</v>
      </c>
      <c r="D248" s="36">
        <f t="shared" si="3"/>
        <v>9</v>
      </c>
    </row>
    <row r="249" spans="1:4">
      <c r="A249" s="22">
        <v>44444</v>
      </c>
      <c r="B249" s="24">
        <v>0</v>
      </c>
      <c r="D249" s="36">
        <f t="shared" si="3"/>
        <v>9</v>
      </c>
    </row>
    <row r="250" spans="1:4">
      <c r="A250" s="22">
        <v>44445</v>
      </c>
      <c r="B250" s="23">
        <v>8</v>
      </c>
      <c r="D250" s="36">
        <f t="shared" si="3"/>
        <v>9</v>
      </c>
    </row>
    <row r="251" spans="1:4">
      <c r="A251" s="22">
        <v>44446</v>
      </c>
      <c r="B251" s="23">
        <v>8</v>
      </c>
      <c r="D251" s="36">
        <f t="shared" si="3"/>
        <v>9</v>
      </c>
    </row>
    <row r="252" spans="1:4">
      <c r="A252" s="22">
        <v>44447</v>
      </c>
      <c r="B252" s="23">
        <v>8</v>
      </c>
      <c r="D252" s="36">
        <f t="shared" si="3"/>
        <v>9</v>
      </c>
    </row>
    <row r="253" spans="1:4">
      <c r="A253" s="22">
        <v>44448</v>
      </c>
      <c r="B253" s="23">
        <v>8</v>
      </c>
      <c r="D253" s="36">
        <f t="shared" si="3"/>
        <v>9</v>
      </c>
    </row>
    <row r="254" spans="1:4">
      <c r="A254" s="22">
        <v>44449</v>
      </c>
      <c r="B254" s="23">
        <v>8</v>
      </c>
      <c r="D254" s="36">
        <f t="shared" si="3"/>
        <v>9</v>
      </c>
    </row>
    <row r="255" spans="1:4">
      <c r="A255" s="22">
        <v>44450</v>
      </c>
      <c r="B255" s="24">
        <v>0</v>
      </c>
      <c r="D255" s="36">
        <f t="shared" si="3"/>
        <v>9</v>
      </c>
    </row>
    <row r="256" spans="1:4">
      <c r="A256" s="22">
        <v>44451</v>
      </c>
      <c r="B256" s="24">
        <v>0</v>
      </c>
      <c r="D256" s="36">
        <f t="shared" si="3"/>
        <v>9</v>
      </c>
    </row>
    <row r="257" spans="1:4">
      <c r="A257" s="22">
        <v>44452</v>
      </c>
      <c r="B257" s="23">
        <v>8</v>
      </c>
      <c r="D257" s="36">
        <f t="shared" si="3"/>
        <v>9</v>
      </c>
    </row>
    <row r="258" spans="1:4">
      <c r="A258" s="22">
        <v>44453</v>
      </c>
      <c r="B258" s="23">
        <v>8</v>
      </c>
      <c r="D258" s="36">
        <f t="shared" ref="D258:D321" si="4">MONTH(A258)+(YEAR(A258)-2021)*12</f>
        <v>9</v>
      </c>
    </row>
    <row r="259" spans="1:4">
      <c r="A259" s="22">
        <v>44454</v>
      </c>
      <c r="B259" s="23">
        <v>8</v>
      </c>
      <c r="D259" s="36">
        <f t="shared" si="4"/>
        <v>9</v>
      </c>
    </row>
    <row r="260" spans="1:4">
      <c r="A260" s="22">
        <v>44455</v>
      </c>
      <c r="B260" s="23">
        <v>8</v>
      </c>
      <c r="D260" s="36">
        <f t="shared" si="4"/>
        <v>9</v>
      </c>
    </row>
    <row r="261" spans="1:4">
      <c r="A261" s="22">
        <v>44456</v>
      </c>
      <c r="B261" s="23">
        <v>8</v>
      </c>
      <c r="D261" s="36">
        <f t="shared" si="4"/>
        <v>9</v>
      </c>
    </row>
    <row r="262" spans="1:4">
      <c r="A262" s="22">
        <v>44457</v>
      </c>
      <c r="B262" s="24">
        <v>0</v>
      </c>
      <c r="D262" s="36">
        <f t="shared" si="4"/>
        <v>9</v>
      </c>
    </row>
    <row r="263" spans="1:4">
      <c r="A263" s="22">
        <v>44458</v>
      </c>
      <c r="B263" s="24">
        <v>0</v>
      </c>
      <c r="D263" s="36">
        <f t="shared" si="4"/>
        <v>9</v>
      </c>
    </row>
    <row r="264" spans="1:4">
      <c r="A264" s="22">
        <v>44459</v>
      </c>
      <c r="B264" s="23">
        <v>8</v>
      </c>
      <c r="D264" s="36">
        <f t="shared" si="4"/>
        <v>9</v>
      </c>
    </row>
    <row r="265" spans="1:4">
      <c r="A265" s="22">
        <v>44460</v>
      </c>
      <c r="B265" s="23">
        <v>8</v>
      </c>
      <c r="D265" s="36">
        <f t="shared" si="4"/>
        <v>9</v>
      </c>
    </row>
    <row r="266" spans="1:4">
      <c r="A266" s="22">
        <v>44461</v>
      </c>
      <c r="B266" s="23">
        <v>8</v>
      </c>
      <c r="D266" s="36">
        <f t="shared" si="4"/>
        <v>9</v>
      </c>
    </row>
    <row r="267" spans="1:4">
      <c r="A267" s="22">
        <v>44462</v>
      </c>
      <c r="B267" s="23">
        <v>8</v>
      </c>
      <c r="D267" s="36">
        <f t="shared" si="4"/>
        <v>9</v>
      </c>
    </row>
    <row r="268" spans="1:4">
      <c r="A268" s="22">
        <v>44463</v>
      </c>
      <c r="B268" s="23">
        <v>8</v>
      </c>
      <c r="D268" s="36">
        <f t="shared" si="4"/>
        <v>9</v>
      </c>
    </row>
    <row r="269" spans="1:4">
      <c r="A269" s="22">
        <v>44464</v>
      </c>
      <c r="B269" s="24">
        <v>0</v>
      </c>
      <c r="D269" s="36">
        <f t="shared" si="4"/>
        <v>9</v>
      </c>
    </row>
    <row r="270" spans="1:4">
      <c r="A270" s="22">
        <v>44465</v>
      </c>
      <c r="B270" s="24">
        <v>0</v>
      </c>
      <c r="D270" s="36">
        <f t="shared" si="4"/>
        <v>9</v>
      </c>
    </row>
    <row r="271" spans="1:4">
      <c r="A271" s="22">
        <v>44466</v>
      </c>
      <c r="B271" s="23">
        <v>8</v>
      </c>
      <c r="D271" s="36">
        <f t="shared" si="4"/>
        <v>9</v>
      </c>
    </row>
    <row r="272" spans="1:4">
      <c r="A272" s="22">
        <v>44467</v>
      </c>
      <c r="B272" s="23">
        <v>8</v>
      </c>
      <c r="D272" s="36">
        <f t="shared" si="4"/>
        <v>9</v>
      </c>
    </row>
    <row r="273" spans="1:4">
      <c r="A273" s="22">
        <v>44468</v>
      </c>
      <c r="B273" s="23">
        <v>8</v>
      </c>
      <c r="D273" s="36">
        <f t="shared" si="4"/>
        <v>9</v>
      </c>
    </row>
    <row r="274" spans="1:4">
      <c r="A274" s="22">
        <v>44469</v>
      </c>
      <c r="B274" s="23">
        <v>8</v>
      </c>
      <c r="C274" s="23">
        <f>SUM(B245:B274)</f>
        <v>176</v>
      </c>
      <c r="D274" s="36">
        <f t="shared" si="4"/>
        <v>9</v>
      </c>
    </row>
    <row r="275" spans="1:4">
      <c r="A275" s="22">
        <v>44470</v>
      </c>
      <c r="B275" s="23">
        <v>8</v>
      </c>
      <c r="D275" s="36">
        <f t="shared" si="4"/>
        <v>10</v>
      </c>
    </row>
    <row r="276" spans="1:4">
      <c r="A276" s="22">
        <v>44471</v>
      </c>
      <c r="B276" s="24">
        <v>0</v>
      </c>
      <c r="D276" s="36">
        <f t="shared" si="4"/>
        <v>10</v>
      </c>
    </row>
    <row r="277" spans="1:4">
      <c r="A277" s="22">
        <v>44472</v>
      </c>
      <c r="B277" s="24">
        <v>0</v>
      </c>
      <c r="D277" s="36">
        <f t="shared" si="4"/>
        <v>10</v>
      </c>
    </row>
    <row r="278" spans="1:4">
      <c r="A278" s="22">
        <v>44473</v>
      </c>
      <c r="B278" s="23">
        <v>8</v>
      </c>
      <c r="D278" s="36">
        <f t="shared" si="4"/>
        <v>10</v>
      </c>
    </row>
    <row r="279" spans="1:4">
      <c r="A279" s="22">
        <v>44474</v>
      </c>
      <c r="B279" s="23">
        <v>8</v>
      </c>
      <c r="D279" s="36">
        <f t="shared" si="4"/>
        <v>10</v>
      </c>
    </row>
    <row r="280" spans="1:4">
      <c r="A280" s="22">
        <v>44475</v>
      </c>
      <c r="B280" s="23">
        <v>8</v>
      </c>
      <c r="D280" s="36">
        <f t="shared" si="4"/>
        <v>10</v>
      </c>
    </row>
    <row r="281" spans="1:4">
      <c r="A281" s="22">
        <v>44476</v>
      </c>
      <c r="B281" s="23">
        <v>8</v>
      </c>
      <c r="D281" s="36">
        <f t="shared" si="4"/>
        <v>10</v>
      </c>
    </row>
    <row r="282" spans="1:4">
      <c r="A282" s="22">
        <v>44477</v>
      </c>
      <c r="B282" s="23">
        <v>8</v>
      </c>
      <c r="D282" s="36">
        <f t="shared" si="4"/>
        <v>10</v>
      </c>
    </row>
    <row r="283" spans="1:4">
      <c r="A283" s="22">
        <v>44478</v>
      </c>
      <c r="B283" s="24">
        <v>0</v>
      </c>
      <c r="D283" s="36">
        <f t="shared" si="4"/>
        <v>10</v>
      </c>
    </row>
    <row r="284" spans="1:4">
      <c r="A284" s="22">
        <v>44479</v>
      </c>
      <c r="B284" s="24">
        <v>0</v>
      </c>
      <c r="D284" s="36">
        <f t="shared" si="4"/>
        <v>10</v>
      </c>
    </row>
    <row r="285" spans="1:4">
      <c r="A285" s="22">
        <v>44480</v>
      </c>
      <c r="B285" s="23">
        <v>8</v>
      </c>
      <c r="D285" s="36">
        <f t="shared" si="4"/>
        <v>10</v>
      </c>
    </row>
    <row r="286" spans="1:4">
      <c r="A286" s="22">
        <v>44481</v>
      </c>
      <c r="B286" s="23">
        <v>8</v>
      </c>
      <c r="D286" s="36">
        <f t="shared" si="4"/>
        <v>10</v>
      </c>
    </row>
    <row r="287" spans="1:4">
      <c r="A287" s="22">
        <v>44482</v>
      </c>
      <c r="B287" s="23">
        <v>8</v>
      </c>
      <c r="D287" s="36">
        <f t="shared" si="4"/>
        <v>10</v>
      </c>
    </row>
    <row r="288" spans="1:4">
      <c r="A288" s="22">
        <v>44483</v>
      </c>
      <c r="B288" s="23">
        <v>8</v>
      </c>
      <c r="D288" s="36">
        <f t="shared" si="4"/>
        <v>10</v>
      </c>
    </row>
    <row r="289" spans="1:4">
      <c r="A289" s="22">
        <v>44484</v>
      </c>
      <c r="B289" s="23">
        <v>8</v>
      </c>
      <c r="D289" s="36">
        <f t="shared" si="4"/>
        <v>10</v>
      </c>
    </row>
    <row r="290" spans="1:4">
      <c r="A290" s="22">
        <v>44485</v>
      </c>
      <c r="B290" s="24">
        <v>0</v>
      </c>
      <c r="D290" s="36">
        <f t="shared" si="4"/>
        <v>10</v>
      </c>
    </row>
    <row r="291" spans="1:4">
      <c r="A291" s="22">
        <v>44486</v>
      </c>
      <c r="B291" s="24">
        <v>0</v>
      </c>
      <c r="D291" s="36">
        <f t="shared" si="4"/>
        <v>10</v>
      </c>
    </row>
    <row r="292" spans="1:4">
      <c r="A292" s="22">
        <v>44487</v>
      </c>
      <c r="B292" s="23">
        <v>8</v>
      </c>
      <c r="D292" s="36">
        <f t="shared" si="4"/>
        <v>10</v>
      </c>
    </row>
    <row r="293" spans="1:4">
      <c r="A293" s="22">
        <v>44488</v>
      </c>
      <c r="B293" s="23">
        <v>8</v>
      </c>
      <c r="D293" s="36">
        <f t="shared" si="4"/>
        <v>10</v>
      </c>
    </row>
    <row r="294" spans="1:4">
      <c r="A294" s="22">
        <v>44489</v>
      </c>
      <c r="B294" s="23">
        <v>8</v>
      </c>
      <c r="D294" s="36">
        <f t="shared" si="4"/>
        <v>10</v>
      </c>
    </row>
    <row r="295" spans="1:4">
      <c r="A295" s="22">
        <v>44490</v>
      </c>
      <c r="B295" s="23">
        <v>8</v>
      </c>
      <c r="D295" s="36">
        <f t="shared" si="4"/>
        <v>10</v>
      </c>
    </row>
    <row r="296" spans="1:4">
      <c r="A296" s="22">
        <v>44491</v>
      </c>
      <c r="B296" s="23">
        <v>8</v>
      </c>
      <c r="D296" s="36">
        <f t="shared" si="4"/>
        <v>10</v>
      </c>
    </row>
    <row r="297" spans="1:4">
      <c r="A297" s="22">
        <v>44492</v>
      </c>
      <c r="B297" s="24">
        <v>0</v>
      </c>
      <c r="D297" s="36">
        <f t="shared" si="4"/>
        <v>10</v>
      </c>
    </row>
    <row r="298" spans="1:4">
      <c r="A298" s="22">
        <v>44493</v>
      </c>
      <c r="B298" s="24">
        <v>0</v>
      </c>
      <c r="D298" s="36">
        <f t="shared" si="4"/>
        <v>10</v>
      </c>
    </row>
    <row r="299" spans="1:4">
      <c r="A299" s="22">
        <v>44494</v>
      </c>
      <c r="B299" s="23">
        <v>8</v>
      </c>
      <c r="D299" s="36">
        <f t="shared" si="4"/>
        <v>10</v>
      </c>
    </row>
    <row r="300" spans="1:4">
      <c r="A300" s="22">
        <v>44495</v>
      </c>
      <c r="B300" s="23">
        <v>8</v>
      </c>
      <c r="D300" s="36">
        <f t="shared" si="4"/>
        <v>10</v>
      </c>
    </row>
    <row r="301" spans="1:4">
      <c r="A301" s="22">
        <v>44496</v>
      </c>
      <c r="B301" s="23">
        <v>8</v>
      </c>
      <c r="D301" s="36">
        <f t="shared" si="4"/>
        <v>10</v>
      </c>
    </row>
    <row r="302" spans="1:4">
      <c r="A302" s="22">
        <v>44497</v>
      </c>
      <c r="B302" s="23">
        <v>8</v>
      </c>
      <c r="D302" s="36">
        <f t="shared" si="4"/>
        <v>10</v>
      </c>
    </row>
    <row r="303" spans="1:4">
      <c r="A303" s="22">
        <v>44498</v>
      </c>
      <c r="B303" s="23">
        <v>8</v>
      </c>
      <c r="D303" s="36">
        <f t="shared" si="4"/>
        <v>10</v>
      </c>
    </row>
    <row r="304" spans="1:4">
      <c r="A304" s="22">
        <v>44499</v>
      </c>
      <c r="B304" s="24">
        <v>0</v>
      </c>
      <c r="D304" s="36">
        <f t="shared" si="4"/>
        <v>10</v>
      </c>
    </row>
    <row r="305" spans="1:4">
      <c r="A305" s="22">
        <v>44500</v>
      </c>
      <c r="B305" s="24">
        <v>0</v>
      </c>
      <c r="C305" s="23">
        <f>SUM(B275:B305)</f>
        <v>168</v>
      </c>
      <c r="D305" s="36">
        <f t="shared" si="4"/>
        <v>10</v>
      </c>
    </row>
    <row r="306" spans="1:4">
      <c r="A306" s="22">
        <v>44501</v>
      </c>
      <c r="B306" s="23">
        <v>8</v>
      </c>
      <c r="D306" s="36">
        <f t="shared" si="4"/>
        <v>11</v>
      </c>
    </row>
    <row r="307" spans="1:4">
      <c r="A307" s="22">
        <v>44502</v>
      </c>
      <c r="B307" s="23">
        <v>8</v>
      </c>
      <c r="D307" s="36">
        <f t="shared" si="4"/>
        <v>11</v>
      </c>
    </row>
    <row r="308" spans="1:4">
      <c r="A308" s="22">
        <v>44503</v>
      </c>
      <c r="B308" s="23">
        <v>8</v>
      </c>
      <c r="D308" s="36">
        <f t="shared" si="4"/>
        <v>11</v>
      </c>
    </row>
    <row r="309" spans="1:4">
      <c r="A309" s="22">
        <v>44504</v>
      </c>
      <c r="B309" s="23">
        <v>8</v>
      </c>
      <c r="D309" s="36">
        <f t="shared" si="4"/>
        <v>11</v>
      </c>
    </row>
    <row r="310" spans="1:4">
      <c r="A310" s="22">
        <v>44505</v>
      </c>
      <c r="B310" s="23">
        <v>8</v>
      </c>
      <c r="D310" s="36">
        <f t="shared" si="4"/>
        <v>11</v>
      </c>
    </row>
    <row r="311" spans="1:4">
      <c r="A311" s="22">
        <v>44506</v>
      </c>
      <c r="B311" s="24">
        <v>0</v>
      </c>
      <c r="D311" s="36">
        <f t="shared" si="4"/>
        <v>11</v>
      </c>
    </row>
    <row r="312" spans="1:4">
      <c r="A312" s="22">
        <v>44507</v>
      </c>
      <c r="B312" s="24">
        <v>0</v>
      </c>
      <c r="D312" s="36">
        <f t="shared" si="4"/>
        <v>11</v>
      </c>
    </row>
    <row r="313" spans="1:4">
      <c r="A313" s="22">
        <v>44508</v>
      </c>
      <c r="B313" s="23">
        <v>8</v>
      </c>
      <c r="D313" s="36">
        <f t="shared" si="4"/>
        <v>11</v>
      </c>
    </row>
    <row r="314" spans="1:4">
      <c r="A314" s="22">
        <v>44509</v>
      </c>
      <c r="B314" s="23">
        <v>8</v>
      </c>
      <c r="D314" s="36">
        <f t="shared" si="4"/>
        <v>11</v>
      </c>
    </row>
    <row r="315" spans="1:4">
      <c r="A315" s="22">
        <v>44510</v>
      </c>
      <c r="B315" s="23">
        <v>8</v>
      </c>
      <c r="D315" s="36">
        <f t="shared" si="4"/>
        <v>11</v>
      </c>
    </row>
    <row r="316" spans="1:4">
      <c r="A316" s="22">
        <v>44511</v>
      </c>
      <c r="B316" s="23">
        <v>8</v>
      </c>
      <c r="D316" s="36">
        <f t="shared" si="4"/>
        <v>11</v>
      </c>
    </row>
    <row r="317" spans="1:4">
      <c r="A317" s="22">
        <v>44512</v>
      </c>
      <c r="B317" s="23">
        <v>8</v>
      </c>
      <c r="D317" s="36">
        <f t="shared" si="4"/>
        <v>11</v>
      </c>
    </row>
    <row r="318" spans="1:4">
      <c r="A318" s="22">
        <v>44513</v>
      </c>
      <c r="B318" s="28">
        <v>8</v>
      </c>
      <c r="D318" s="36">
        <f t="shared" si="4"/>
        <v>11</v>
      </c>
    </row>
    <row r="319" spans="1:4">
      <c r="A319" s="22">
        <v>44514</v>
      </c>
      <c r="B319" s="24">
        <v>0</v>
      </c>
      <c r="D319" s="36">
        <f t="shared" si="4"/>
        <v>11</v>
      </c>
    </row>
    <row r="320" spans="1:4">
      <c r="A320" s="22">
        <v>44515</v>
      </c>
      <c r="B320" s="23">
        <v>8</v>
      </c>
      <c r="D320" s="36">
        <f t="shared" si="4"/>
        <v>11</v>
      </c>
    </row>
    <row r="321" spans="1:4">
      <c r="A321" s="22">
        <v>44516</v>
      </c>
      <c r="B321" s="23">
        <v>8</v>
      </c>
      <c r="D321" s="36">
        <f t="shared" si="4"/>
        <v>11</v>
      </c>
    </row>
    <row r="322" spans="1:4">
      <c r="A322" s="22">
        <v>44517</v>
      </c>
      <c r="B322" s="26">
        <v>7</v>
      </c>
      <c r="D322" s="36">
        <f t="shared" ref="D322:D366" si="5">MONTH(A322)+(YEAR(A322)-2021)*12</f>
        <v>11</v>
      </c>
    </row>
    <row r="323" spans="1:4">
      <c r="A323" s="22">
        <v>44518</v>
      </c>
      <c r="B323" s="25">
        <v>0</v>
      </c>
      <c r="D323" s="36">
        <f t="shared" si="5"/>
        <v>11</v>
      </c>
    </row>
    <row r="324" spans="1:4">
      <c r="A324" s="22">
        <v>44519</v>
      </c>
      <c r="B324" s="27">
        <v>0</v>
      </c>
      <c r="D324" s="36">
        <f t="shared" si="5"/>
        <v>11</v>
      </c>
    </row>
    <row r="325" spans="1:4">
      <c r="A325" s="22">
        <v>44520</v>
      </c>
      <c r="B325" s="24">
        <v>0</v>
      </c>
      <c r="D325" s="36">
        <f t="shared" si="5"/>
        <v>11</v>
      </c>
    </row>
    <row r="326" spans="1:4">
      <c r="A326" s="22">
        <v>44521</v>
      </c>
      <c r="B326" s="24">
        <v>0</v>
      </c>
      <c r="D326" s="36">
        <f t="shared" si="5"/>
        <v>11</v>
      </c>
    </row>
    <row r="327" spans="1:4">
      <c r="A327" s="22">
        <v>44522</v>
      </c>
      <c r="B327" s="23">
        <v>8</v>
      </c>
      <c r="D327" s="36">
        <f t="shared" si="5"/>
        <v>11</v>
      </c>
    </row>
    <row r="328" spans="1:4">
      <c r="A328" s="22">
        <v>44523</v>
      </c>
      <c r="B328" s="23">
        <v>8</v>
      </c>
      <c r="D328" s="36">
        <f t="shared" si="5"/>
        <v>11</v>
      </c>
    </row>
    <row r="329" spans="1:4">
      <c r="A329" s="22">
        <v>44524</v>
      </c>
      <c r="B329" s="23">
        <v>8</v>
      </c>
      <c r="D329" s="36">
        <f t="shared" si="5"/>
        <v>11</v>
      </c>
    </row>
    <row r="330" spans="1:4">
      <c r="A330" s="22">
        <v>44525</v>
      </c>
      <c r="B330" s="23">
        <v>8</v>
      </c>
      <c r="D330" s="36">
        <f t="shared" si="5"/>
        <v>11</v>
      </c>
    </row>
    <row r="331" spans="1:4">
      <c r="A331" s="22">
        <v>44526</v>
      </c>
      <c r="B331" s="23">
        <v>8</v>
      </c>
      <c r="D331" s="36">
        <f t="shared" si="5"/>
        <v>11</v>
      </c>
    </row>
    <row r="332" spans="1:4">
      <c r="A332" s="22">
        <v>44527</v>
      </c>
      <c r="B332" s="24">
        <v>0</v>
      </c>
      <c r="D332" s="36">
        <f t="shared" si="5"/>
        <v>11</v>
      </c>
    </row>
    <row r="333" spans="1:4">
      <c r="A333" s="22">
        <v>44528</v>
      </c>
      <c r="B333" s="24">
        <v>0</v>
      </c>
      <c r="D333" s="36">
        <f t="shared" si="5"/>
        <v>11</v>
      </c>
    </row>
    <row r="334" spans="1:4">
      <c r="A334" s="22">
        <v>44529</v>
      </c>
      <c r="B334" s="23">
        <v>8</v>
      </c>
      <c r="D334" s="36">
        <f t="shared" si="5"/>
        <v>11</v>
      </c>
    </row>
    <row r="335" spans="1:4">
      <c r="A335" s="22">
        <v>44530</v>
      </c>
      <c r="B335" s="23">
        <v>8</v>
      </c>
      <c r="C335" s="23">
        <f>SUM(B306:B335)</f>
        <v>167</v>
      </c>
      <c r="D335" s="36">
        <f t="shared" si="5"/>
        <v>11</v>
      </c>
    </row>
    <row r="336" spans="1:4">
      <c r="A336" s="22">
        <v>44531</v>
      </c>
      <c r="B336" s="23">
        <v>8</v>
      </c>
      <c r="D336" s="36">
        <f t="shared" si="5"/>
        <v>12</v>
      </c>
    </row>
    <row r="337" spans="1:4">
      <c r="A337" s="22">
        <v>44532</v>
      </c>
      <c r="B337" s="23">
        <v>8</v>
      </c>
      <c r="D337" s="36">
        <f t="shared" si="5"/>
        <v>12</v>
      </c>
    </row>
    <row r="338" spans="1:4">
      <c r="A338" s="22">
        <v>44533</v>
      </c>
      <c r="B338" s="23">
        <v>8</v>
      </c>
      <c r="D338" s="36">
        <f t="shared" si="5"/>
        <v>12</v>
      </c>
    </row>
    <row r="339" spans="1:4">
      <c r="A339" s="22">
        <v>44534</v>
      </c>
      <c r="B339" s="24">
        <v>0</v>
      </c>
      <c r="D339" s="36">
        <f t="shared" si="5"/>
        <v>12</v>
      </c>
    </row>
    <row r="340" spans="1:4">
      <c r="A340" s="22">
        <v>44535</v>
      </c>
      <c r="B340" s="24">
        <v>0</v>
      </c>
      <c r="D340" s="36">
        <f t="shared" si="5"/>
        <v>12</v>
      </c>
    </row>
    <row r="341" spans="1:4">
      <c r="A341" s="22">
        <v>44536</v>
      </c>
      <c r="B341" s="23">
        <v>8</v>
      </c>
      <c r="D341" s="36">
        <f t="shared" si="5"/>
        <v>12</v>
      </c>
    </row>
    <row r="342" spans="1:4">
      <c r="A342" s="22">
        <v>44537</v>
      </c>
      <c r="B342" s="23">
        <v>8</v>
      </c>
      <c r="D342" s="36">
        <f t="shared" si="5"/>
        <v>12</v>
      </c>
    </row>
    <row r="343" spans="1:4">
      <c r="A343" s="22">
        <v>44538</v>
      </c>
      <c r="B343" s="23">
        <v>8</v>
      </c>
      <c r="D343" s="36">
        <f t="shared" si="5"/>
        <v>12</v>
      </c>
    </row>
    <row r="344" spans="1:4">
      <c r="A344" s="22">
        <v>44539</v>
      </c>
      <c r="B344" s="23">
        <v>8</v>
      </c>
      <c r="D344" s="36">
        <f t="shared" si="5"/>
        <v>12</v>
      </c>
    </row>
    <row r="345" spans="1:4">
      <c r="A345" s="22">
        <v>44540</v>
      </c>
      <c r="B345" s="23">
        <v>8</v>
      </c>
      <c r="D345" s="36">
        <f t="shared" si="5"/>
        <v>12</v>
      </c>
    </row>
    <row r="346" spans="1:4">
      <c r="A346" s="22">
        <v>44541</v>
      </c>
      <c r="B346" s="24">
        <v>0</v>
      </c>
      <c r="D346" s="36">
        <f t="shared" si="5"/>
        <v>12</v>
      </c>
    </row>
    <row r="347" spans="1:4">
      <c r="A347" s="22">
        <v>44542</v>
      </c>
      <c r="B347" s="24">
        <v>0</v>
      </c>
      <c r="D347" s="36">
        <f t="shared" si="5"/>
        <v>12</v>
      </c>
    </row>
    <row r="348" spans="1:4">
      <c r="A348" s="22">
        <v>44543</v>
      </c>
      <c r="B348" s="23">
        <v>8</v>
      </c>
      <c r="D348" s="36">
        <f t="shared" si="5"/>
        <v>12</v>
      </c>
    </row>
    <row r="349" spans="1:4">
      <c r="A349" s="22">
        <v>44544</v>
      </c>
      <c r="B349" s="23">
        <v>8</v>
      </c>
      <c r="D349" s="36">
        <f t="shared" si="5"/>
        <v>12</v>
      </c>
    </row>
    <row r="350" spans="1:4">
      <c r="A350" s="22">
        <v>44545</v>
      </c>
      <c r="B350" s="23">
        <v>8</v>
      </c>
      <c r="D350" s="36">
        <f t="shared" si="5"/>
        <v>12</v>
      </c>
    </row>
    <row r="351" spans="1:4">
      <c r="A351" s="22">
        <v>44546</v>
      </c>
      <c r="B351" s="23">
        <v>8</v>
      </c>
      <c r="D351" s="36">
        <f t="shared" si="5"/>
        <v>12</v>
      </c>
    </row>
    <row r="352" spans="1:4">
      <c r="A352" s="22">
        <v>44547</v>
      </c>
      <c r="B352" s="23">
        <v>8</v>
      </c>
      <c r="D352" s="36">
        <f t="shared" si="5"/>
        <v>12</v>
      </c>
    </row>
    <row r="353" spans="1:4">
      <c r="A353" s="22">
        <v>44548</v>
      </c>
      <c r="B353" s="24">
        <v>0</v>
      </c>
      <c r="D353" s="36">
        <f t="shared" si="5"/>
        <v>12</v>
      </c>
    </row>
    <row r="354" spans="1:4">
      <c r="A354" s="22">
        <v>44549</v>
      </c>
      <c r="B354" s="24">
        <v>0</v>
      </c>
      <c r="D354" s="36">
        <f t="shared" si="5"/>
        <v>12</v>
      </c>
    </row>
    <row r="355" spans="1:4">
      <c r="A355" s="22">
        <v>44550</v>
      </c>
      <c r="B355" s="23">
        <v>8</v>
      </c>
      <c r="D355" s="36">
        <f t="shared" si="5"/>
        <v>12</v>
      </c>
    </row>
    <row r="356" spans="1:4">
      <c r="A356" s="22">
        <v>44551</v>
      </c>
      <c r="B356" s="23">
        <v>8</v>
      </c>
      <c r="D356" s="36">
        <f t="shared" si="5"/>
        <v>12</v>
      </c>
    </row>
    <row r="357" spans="1:4">
      <c r="A357" s="22">
        <v>44552</v>
      </c>
      <c r="B357" s="23">
        <v>8</v>
      </c>
      <c r="D357" s="36">
        <f t="shared" si="5"/>
        <v>12</v>
      </c>
    </row>
    <row r="358" spans="1:4">
      <c r="A358" s="22">
        <v>44553</v>
      </c>
      <c r="B358" s="26">
        <v>7</v>
      </c>
      <c r="D358" s="36">
        <f t="shared" si="5"/>
        <v>12</v>
      </c>
    </row>
    <row r="359" spans="1:4">
      <c r="A359" s="22">
        <v>44554</v>
      </c>
      <c r="B359" s="25">
        <v>0</v>
      </c>
      <c r="D359" s="36">
        <f t="shared" si="5"/>
        <v>12</v>
      </c>
    </row>
    <row r="360" spans="1:4">
      <c r="A360" s="22">
        <v>44555</v>
      </c>
      <c r="B360" s="25">
        <v>0</v>
      </c>
      <c r="D360" s="36">
        <f t="shared" si="5"/>
        <v>12</v>
      </c>
    </row>
    <row r="361" spans="1:4">
      <c r="A361" s="22">
        <v>44556</v>
      </c>
      <c r="B361" s="25">
        <v>0</v>
      </c>
      <c r="D361" s="36">
        <f t="shared" si="5"/>
        <v>12</v>
      </c>
    </row>
    <row r="362" spans="1:4">
      <c r="A362" s="22">
        <v>44557</v>
      </c>
      <c r="B362" s="23">
        <v>8</v>
      </c>
      <c r="D362" s="36">
        <f t="shared" si="5"/>
        <v>12</v>
      </c>
    </row>
    <row r="363" spans="1:4">
      <c r="A363" s="22">
        <v>44558</v>
      </c>
      <c r="B363" s="23">
        <v>8</v>
      </c>
      <c r="D363" s="36">
        <f t="shared" si="5"/>
        <v>12</v>
      </c>
    </row>
    <row r="364" spans="1:4">
      <c r="A364" s="22">
        <v>44559</v>
      </c>
      <c r="B364" s="23">
        <v>8</v>
      </c>
      <c r="D364" s="36">
        <f t="shared" si="5"/>
        <v>12</v>
      </c>
    </row>
    <row r="365" spans="1:4">
      <c r="A365" s="22">
        <v>44560</v>
      </c>
      <c r="B365" s="26">
        <v>7</v>
      </c>
      <c r="D365" s="36">
        <f t="shared" si="5"/>
        <v>12</v>
      </c>
    </row>
    <row r="366" spans="1:4">
      <c r="A366" s="22">
        <v>44561</v>
      </c>
      <c r="B366" s="25">
        <v>0</v>
      </c>
      <c r="C366" s="23">
        <f>SUM(B336:B366)</f>
        <v>166</v>
      </c>
      <c r="D366" s="36">
        <f t="shared" si="5"/>
        <v>12</v>
      </c>
    </row>
    <row r="367" spans="1:4">
      <c r="A367" s="22">
        <v>44562</v>
      </c>
      <c r="B367" s="25">
        <v>0</v>
      </c>
      <c r="D367" s="36">
        <f t="shared" ref="D367:D430" si="6">MONTH(A367)+(YEAR(A367)-2021)*12</f>
        <v>13</v>
      </c>
    </row>
    <row r="368" spans="1:4">
      <c r="A368" s="22">
        <v>44563</v>
      </c>
      <c r="B368" s="24">
        <v>0</v>
      </c>
      <c r="D368" s="36">
        <f t="shared" si="6"/>
        <v>13</v>
      </c>
    </row>
    <row r="369" spans="1:4">
      <c r="A369" s="22">
        <v>44564</v>
      </c>
      <c r="B369" s="162">
        <v>8</v>
      </c>
      <c r="D369" s="36">
        <f t="shared" si="6"/>
        <v>13</v>
      </c>
    </row>
    <row r="370" spans="1:4">
      <c r="A370" s="22">
        <v>44565</v>
      </c>
      <c r="B370" s="162">
        <v>8</v>
      </c>
      <c r="D370" s="36">
        <f t="shared" si="6"/>
        <v>13</v>
      </c>
    </row>
    <row r="371" spans="1:4">
      <c r="A371" s="22">
        <v>44566</v>
      </c>
      <c r="B371" s="162">
        <v>8</v>
      </c>
      <c r="D371" s="36">
        <f t="shared" si="6"/>
        <v>13</v>
      </c>
    </row>
    <row r="372" spans="1:4">
      <c r="A372" s="22">
        <v>44567</v>
      </c>
      <c r="B372" s="162">
        <v>8</v>
      </c>
      <c r="D372" s="36">
        <f t="shared" si="6"/>
        <v>13</v>
      </c>
    </row>
    <row r="373" spans="1:4">
      <c r="A373" s="22">
        <v>44568</v>
      </c>
      <c r="B373" s="162">
        <v>8</v>
      </c>
      <c r="D373" s="36">
        <f t="shared" si="6"/>
        <v>13</v>
      </c>
    </row>
    <row r="374" spans="1:4">
      <c r="A374" s="22">
        <v>44569</v>
      </c>
      <c r="B374" s="24">
        <v>0</v>
      </c>
      <c r="D374" s="36">
        <f t="shared" si="6"/>
        <v>13</v>
      </c>
    </row>
    <row r="375" spans="1:4">
      <c r="A375" s="22">
        <v>44570</v>
      </c>
      <c r="B375" s="24">
        <v>0</v>
      </c>
      <c r="D375" s="36">
        <f t="shared" si="6"/>
        <v>13</v>
      </c>
    </row>
    <row r="376" spans="1:4">
      <c r="A376" s="22">
        <v>44571</v>
      </c>
      <c r="B376" s="162">
        <v>8</v>
      </c>
      <c r="D376" s="36">
        <f t="shared" si="6"/>
        <v>13</v>
      </c>
    </row>
    <row r="377" spans="1:4">
      <c r="A377" s="22">
        <v>44572</v>
      </c>
      <c r="B377" s="162">
        <v>8</v>
      </c>
      <c r="D377" s="36">
        <f t="shared" si="6"/>
        <v>13</v>
      </c>
    </row>
    <row r="378" spans="1:4">
      <c r="A378" s="22">
        <v>44573</v>
      </c>
      <c r="B378" s="162">
        <v>8</v>
      </c>
      <c r="D378" s="36">
        <f t="shared" si="6"/>
        <v>13</v>
      </c>
    </row>
    <row r="379" spans="1:4">
      <c r="A379" s="22">
        <v>44574</v>
      </c>
      <c r="B379" s="162">
        <v>8</v>
      </c>
      <c r="D379" s="36">
        <f t="shared" si="6"/>
        <v>13</v>
      </c>
    </row>
    <row r="380" spans="1:4">
      <c r="A380" s="22">
        <v>44575</v>
      </c>
      <c r="B380" s="162">
        <v>8</v>
      </c>
      <c r="D380" s="36">
        <f t="shared" si="6"/>
        <v>13</v>
      </c>
    </row>
    <row r="381" spans="1:4">
      <c r="A381" s="22">
        <v>44576</v>
      </c>
      <c r="B381" s="24">
        <v>0</v>
      </c>
      <c r="D381" s="36">
        <f t="shared" si="6"/>
        <v>13</v>
      </c>
    </row>
    <row r="382" spans="1:4">
      <c r="A382" s="22">
        <v>44577</v>
      </c>
      <c r="B382" s="24">
        <v>0</v>
      </c>
      <c r="D382" s="36">
        <f t="shared" si="6"/>
        <v>13</v>
      </c>
    </row>
    <row r="383" spans="1:4">
      <c r="A383" s="22">
        <v>44578</v>
      </c>
      <c r="B383" s="162">
        <v>8</v>
      </c>
      <c r="D383" s="36">
        <f t="shared" si="6"/>
        <v>13</v>
      </c>
    </row>
    <row r="384" spans="1:4">
      <c r="A384" s="22">
        <v>44579</v>
      </c>
      <c r="B384" s="162">
        <v>8</v>
      </c>
      <c r="D384" s="36">
        <f t="shared" si="6"/>
        <v>13</v>
      </c>
    </row>
    <row r="385" spans="1:4">
      <c r="A385" s="22">
        <v>44580</v>
      </c>
      <c r="B385" s="162">
        <v>8</v>
      </c>
      <c r="D385" s="36">
        <f t="shared" si="6"/>
        <v>13</v>
      </c>
    </row>
    <row r="386" spans="1:4">
      <c r="A386" s="22">
        <v>44581</v>
      </c>
      <c r="B386" s="162">
        <v>8</v>
      </c>
      <c r="D386" s="36">
        <f t="shared" si="6"/>
        <v>13</v>
      </c>
    </row>
    <row r="387" spans="1:4">
      <c r="A387" s="22">
        <v>44582</v>
      </c>
      <c r="B387" s="162">
        <v>8</v>
      </c>
      <c r="D387" s="36">
        <f t="shared" si="6"/>
        <v>13</v>
      </c>
    </row>
    <row r="388" spans="1:4">
      <c r="A388" s="22">
        <v>44583</v>
      </c>
      <c r="B388" s="24">
        <v>0</v>
      </c>
      <c r="D388" s="36">
        <f t="shared" si="6"/>
        <v>13</v>
      </c>
    </row>
    <row r="389" spans="1:4">
      <c r="A389" s="22">
        <v>44584</v>
      </c>
      <c r="B389" s="24">
        <v>0</v>
      </c>
      <c r="D389" s="36">
        <f t="shared" si="6"/>
        <v>13</v>
      </c>
    </row>
    <row r="390" spans="1:4">
      <c r="A390" s="22">
        <v>44585</v>
      </c>
      <c r="B390" s="162">
        <v>8</v>
      </c>
      <c r="D390" s="36">
        <f t="shared" si="6"/>
        <v>13</v>
      </c>
    </row>
    <row r="391" spans="1:4">
      <c r="A391" s="22">
        <v>44586</v>
      </c>
      <c r="B391" s="162">
        <v>8</v>
      </c>
      <c r="D391" s="36">
        <f t="shared" si="6"/>
        <v>13</v>
      </c>
    </row>
    <row r="392" spans="1:4">
      <c r="A392" s="22">
        <v>44587</v>
      </c>
      <c r="B392" s="162">
        <v>8</v>
      </c>
      <c r="D392" s="36">
        <f t="shared" si="6"/>
        <v>13</v>
      </c>
    </row>
    <row r="393" spans="1:4">
      <c r="A393" s="22">
        <v>44588</v>
      </c>
      <c r="B393" s="162">
        <v>8</v>
      </c>
      <c r="D393" s="36">
        <f t="shared" si="6"/>
        <v>13</v>
      </c>
    </row>
    <row r="394" spans="1:4">
      <c r="A394" s="22">
        <v>44589</v>
      </c>
      <c r="B394" s="162">
        <v>8</v>
      </c>
      <c r="D394" s="36">
        <f t="shared" si="6"/>
        <v>13</v>
      </c>
    </row>
    <row r="395" spans="1:4">
      <c r="A395" s="22">
        <v>44590</v>
      </c>
      <c r="B395" s="24">
        <v>0</v>
      </c>
      <c r="D395" s="36">
        <f t="shared" si="6"/>
        <v>13</v>
      </c>
    </row>
    <row r="396" spans="1:4">
      <c r="A396" s="22">
        <v>44591</v>
      </c>
      <c r="B396" s="24">
        <v>0</v>
      </c>
      <c r="D396" s="36">
        <f t="shared" si="6"/>
        <v>13</v>
      </c>
    </row>
    <row r="397" spans="1:4">
      <c r="A397" s="22">
        <v>44592</v>
      </c>
      <c r="B397" s="162">
        <v>8</v>
      </c>
      <c r="C397" s="23">
        <f>SUM(B367:B397)</f>
        <v>168</v>
      </c>
      <c r="D397" s="36">
        <f t="shared" si="6"/>
        <v>13</v>
      </c>
    </row>
    <row r="398" spans="1:4">
      <c r="A398" s="22">
        <v>44593</v>
      </c>
      <c r="B398" s="162">
        <v>8</v>
      </c>
      <c r="D398" s="36">
        <f t="shared" si="6"/>
        <v>14</v>
      </c>
    </row>
    <row r="399" spans="1:4">
      <c r="A399" s="22">
        <v>44594</v>
      </c>
      <c r="B399" s="162">
        <v>8</v>
      </c>
      <c r="D399" s="36">
        <f t="shared" si="6"/>
        <v>14</v>
      </c>
    </row>
    <row r="400" spans="1:4">
      <c r="A400" s="22">
        <v>44595</v>
      </c>
      <c r="B400" s="162">
        <v>8</v>
      </c>
      <c r="D400" s="36">
        <f t="shared" si="6"/>
        <v>14</v>
      </c>
    </row>
    <row r="401" spans="1:4">
      <c r="A401" s="22">
        <v>44596</v>
      </c>
      <c r="B401" s="162">
        <v>8</v>
      </c>
      <c r="D401" s="36">
        <f t="shared" si="6"/>
        <v>14</v>
      </c>
    </row>
    <row r="402" spans="1:4">
      <c r="A402" s="22">
        <v>44597</v>
      </c>
      <c r="B402" s="24">
        <v>0</v>
      </c>
      <c r="D402" s="36">
        <f t="shared" si="6"/>
        <v>14</v>
      </c>
    </row>
    <row r="403" spans="1:4">
      <c r="A403" s="22">
        <v>44598</v>
      </c>
      <c r="B403" s="24">
        <v>0</v>
      </c>
      <c r="D403" s="36">
        <f t="shared" si="6"/>
        <v>14</v>
      </c>
    </row>
    <row r="404" spans="1:4">
      <c r="A404" s="22">
        <v>44599</v>
      </c>
      <c r="B404" s="162">
        <v>8</v>
      </c>
      <c r="D404" s="36">
        <f t="shared" si="6"/>
        <v>14</v>
      </c>
    </row>
    <row r="405" spans="1:4">
      <c r="A405" s="22">
        <v>44600</v>
      </c>
      <c r="B405" s="162">
        <v>8</v>
      </c>
      <c r="D405" s="36">
        <f t="shared" si="6"/>
        <v>14</v>
      </c>
    </row>
    <row r="406" spans="1:4">
      <c r="A406" s="22">
        <v>44601</v>
      </c>
      <c r="B406" s="162">
        <v>8</v>
      </c>
      <c r="D406" s="36">
        <f t="shared" si="6"/>
        <v>14</v>
      </c>
    </row>
    <row r="407" spans="1:4">
      <c r="A407" s="22">
        <v>44602</v>
      </c>
      <c r="B407" s="162">
        <v>8</v>
      </c>
      <c r="D407" s="36">
        <f t="shared" si="6"/>
        <v>14</v>
      </c>
    </row>
    <row r="408" spans="1:4">
      <c r="A408" s="22">
        <v>44603</v>
      </c>
      <c r="B408" s="162">
        <v>8</v>
      </c>
      <c r="D408" s="36">
        <f t="shared" si="6"/>
        <v>14</v>
      </c>
    </row>
    <row r="409" spans="1:4">
      <c r="A409" s="22">
        <v>44604</v>
      </c>
      <c r="B409" s="24">
        <v>0</v>
      </c>
      <c r="D409" s="36">
        <f t="shared" si="6"/>
        <v>14</v>
      </c>
    </row>
    <row r="410" spans="1:4">
      <c r="A410" s="22">
        <v>44605</v>
      </c>
      <c r="B410" s="24">
        <v>0</v>
      </c>
      <c r="D410" s="36">
        <f t="shared" si="6"/>
        <v>14</v>
      </c>
    </row>
    <row r="411" spans="1:4">
      <c r="A411" s="22">
        <v>44606</v>
      </c>
      <c r="B411" s="162">
        <v>8</v>
      </c>
      <c r="D411" s="36">
        <f t="shared" si="6"/>
        <v>14</v>
      </c>
    </row>
    <row r="412" spans="1:4">
      <c r="A412" s="22">
        <v>44607</v>
      </c>
      <c r="B412" s="162">
        <v>8</v>
      </c>
      <c r="D412" s="36">
        <f t="shared" si="6"/>
        <v>14</v>
      </c>
    </row>
    <row r="413" spans="1:4">
      <c r="A413" s="22">
        <v>44608</v>
      </c>
      <c r="B413" s="162">
        <v>8</v>
      </c>
      <c r="D413" s="36">
        <f t="shared" si="6"/>
        <v>14</v>
      </c>
    </row>
    <row r="414" spans="1:4">
      <c r="A414" s="22">
        <v>44609</v>
      </c>
      <c r="B414" s="162">
        <v>8</v>
      </c>
      <c r="D414" s="36">
        <f t="shared" si="6"/>
        <v>14</v>
      </c>
    </row>
    <row r="415" spans="1:4">
      <c r="A415" s="22">
        <v>44610</v>
      </c>
      <c r="B415" s="162">
        <v>8</v>
      </c>
      <c r="D415" s="36">
        <f t="shared" si="6"/>
        <v>14</v>
      </c>
    </row>
    <row r="416" spans="1:4">
      <c r="A416" s="22">
        <v>44611</v>
      </c>
      <c r="B416" s="24">
        <v>0</v>
      </c>
      <c r="D416" s="36">
        <f t="shared" si="6"/>
        <v>14</v>
      </c>
    </row>
    <row r="417" spans="1:4">
      <c r="A417" s="22">
        <v>44612</v>
      </c>
      <c r="B417" s="24">
        <v>0</v>
      </c>
      <c r="D417" s="36">
        <f t="shared" si="6"/>
        <v>14</v>
      </c>
    </row>
    <row r="418" spans="1:4">
      <c r="A418" s="22">
        <v>44613</v>
      </c>
      <c r="B418" s="162">
        <v>8</v>
      </c>
      <c r="D418" s="36">
        <f t="shared" si="6"/>
        <v>14</v>
      </c>
    </row>
    <row r="419" spans="1:4">
      <c r="A419" s="22">
        <v>44614</v>
      </c>
      <c r="B419" s="162">
        <v>8</v>
      </c>
      <c r="D419" s="36">
        <f t="shared" si="6"/>
        <v>14</v>
      </c>
    </row>
    <row r="420" spans="1:4">
      <c r="A420" s="22">
        <v>44615</v>
      </c>
      <c r="B420" s="162">
        <v>8</v>
      </c>
      <c r="D420" s="36">
        <f t="shared" si="6"/>
        <v>14</v>
      </c>
    </row>
    <row r="421" spans="1:4">
      <c r="A421" s="22">
        <v>44616</v>
      </c>
      <c r="B421" s="162">
        <v>8</v>
      </c>
      <c r="D421" s="36">
        <f t="shared" si="6"/>
        <v>14</v>
      </c>
    </row>
    <row r="422" spans="1:4">
      <c r="A422" s="22">
        <v>44617</v>
      </c>
      <c r="B422" s="162">
        <v>8</v>
      </c>
      <c r="D422" s="36">
        <f t="shared" si="6"/>
        <v>14</v>
      </c>
    </row>
    <row r="423" spans="1:4">
      <c r="A423" s="22">
        <v>44618</v>
      </c>
      <c r="B423" s="24">
        <v>0</v>
      </c>
      <c r="D423" s="36">
        <f t="shared" si="6"/>
        <v>14</v>
      </c>
    </row>
    <row r="424" spans="1:4">
      <c r="A424" s="22">
        <v>44619</v>
      </c>
      <c r="B424" s="24">
        <v>0</v>
      </c>
      <c r="D424" s="36">
        <f t="shared" si="6"/>
        <v>14</v>
      </c>
    </row>
    <row r="425" spans="1:4">
      <c r="A425" s="22">
        <v>44620</v>
      </c>
      <c r="B425" s="162">
        <v>8</v>
      </c>
      <c r="C425" s="23">
        <f>SUM(B398:B425)</f>
        <v>160</v>
      </c>
      <c r="D425" s="36">
        <f t="shared" si="6"/>
        <v>14</v>
      </c>
    </row>
    <row r="426" spans="1:4">
      <c r="A426" s="22">
        <v>44621</v>
      </c>
      <c r="B426" s="162">
        <v>8</v>
      </c>
      <c r="D426" s="36">
        <f t="shared" si="6"/>
        <v>15</v>
      </c>
    </row>
    <row r="427" spans="1:4">
      <c r="A427" s="22">
        <v>44622</v>
      </c>
      <c r="B427" s="162">
        <v>8</v>
      </c>
      <c r="D427" s="36">
        <f t="shared" si="6"/>
        <v>15</v>
      </c>
    </row>
    <row r="428" spans="1:4">
      <c r="A428" s="22">
        <v>44623</v>
      </c>
      <c r="B428" s="162">
        <v>8</v>
      </c>
      <c r="D428" s="36">
        <f t="shared" si="6"/>
        <v>15</v>
      </c>
    </row>
    <row r="429" spans="1:4">
      <c r="A429" s="22">
        <v>44624</v>
      </c>
      <c r="B429" s="162">
        <v>8</v>
      </c>
      <c r="D429" s="36">
        <f t="shared" si="6"/>
        <v>15</v>
      </c>
    </row>
    <row r="430" spans="1:4">
      <c r="A430" s="22">
        <v>44625</v>
      </c>
      <c r="B430" s="24">
        <v>0</v>
      </c>
      <c r="D430" s="36">
        <f t="shared" si="6"/>
        <v>15</v>
      </c>
    </row>
    <row r="431" spans="1:4">
      <c r="A431" s="22">
        <v>44626</v>
      </c>
      <c r="B431" s="24">
        <v>0</v>
      </c>
      <c r="D431" s="36">
        <f t="shared" ref="D431:D494" si="7">MONTH(A431)+(YEAR(A431)-2021)*12</f>
        <v>15</v>
      </c>
    </row>
    <row r="432" spans="1:4">
      <c r="A432" s="22">
        <v>44627</v>
      </c>
      <c r="B432" s="162">
        <v>8</v>
      </c>
      <c r="D432" s="36">
        <f t="shared" si="7"/>
        <v>15</v>
      </c>
    </row>
    <row r="433" spans="1:4">
      <c r="A433" s="22">
        <v>44628</v>
      </c>
      <c r="B433" s="162">
        <v>8</v>
      </c>
      <c r="D433" s="36">
        <f t="shared" si="7"/>
        <v>15</v>
      </c>
    </row>
    <row r="434" spans="1:4">
      <c r="A434" s="22">
        <v>44629</v>
      </c>
      <c r="B434" s="162">
        <v>8</v>
      </c>
      <c r="D434" s="36">
        <f t="shared" si="7"/>
        <v>15</v>
      </c>
    </row>
    <row r="435" spans="1:4">
      <c r="A435" s="22">
        <v>44630</v>
      </c>
      <c r="B435" s="162">
        <v>8</v>
      </c>
      <c r="D435" s="36">
        <f t="shared" si="7"/>
        <v>15</v>
      </c>
    </row>
    <row r="436" spans="1:4">
      <c r="A436" s="22">
        <v>44631</v>
      </c>
      <c r="B436" s="162">
        <v>8</v>
      </c>
      <c r="D436" s="36">
        <f t="shared" si="7"/>
        <v>15</v>
      </c>
    </row>
    <row r="437" spans="1:4">
      <c r="A437" s="22">
        <v>44632</v>
      </c>
      <c r="B437" s="24">
        <v>0</v>
      </c>
      <c r="D437" s="36">
        <f t="shared" si="7"/>
        <v>15</v>
      </c>
    </row>
    <row r="438" spans="1:4">
      <c r="A438" s="22">
        <v>44633</v>
      </c>
      <c r="B438" s="24">
        <v>0</v>
      </c>
      <c r="D438" s="36">
        <f t="shared" si="7"/>
        <v>15</v>
      </c>
    </row>
    <row r="439" spans="1:4">
      <c r="A439" s="22">
        <v>44634</v>
      </c>
      <c r="B439" s="162">
        <v>8</v>
      </c>
      <c r="D439" s="36">
        <f t="shared" si="7"/>
        <v>15</v>
      </c>
    </row>
    <row r="440" spans="1:4">
      <c r="A440" s="22">
        <v>44635</v>
      </c>
      <c r="B440" s="162">
        <v>8</v>
      </c>
      <c r="D440" s="36">
        <f t="shared" si="7"/>
        <v>15</v>
      </c>
    </row>
    <row r="441" spans="1:4">
      <c r="A441" s="22">
        <v>44636</v>
      </c>
      <c r="B441" s="162">
        <v>8</v>
      </c>
      <c r="D441" s="36">
        <f t="shared" si="7"/>
        <v>15</v>
      </c>
    </row>
    <row r="442" spans="1:4">
      <c r="A442" s="22">
        <v>44637</v>
      </c>
      <c r="B442" s="162">
        <v>8</v>
      </c>
      <c r="D442" s="36">
        <f t="shared" si="7"/>
        <v>15</v>
      </c>
    </row>
    <row r="443" spans="1:4">
      <c r="A443" s="22">
        <v>44638</v>
      </c>
      <c r="B443" s="162">
        <v>8</v>
      </c>
      <c r="D443" s="36">
        <f t="shared" si="7"/>
        <v>15</v>
      </c>
    </row>
    <row r="444" spans="1:4">
      <c r="A444" s="22">
        <v>44639</v>
      </c>
      <c r="B444" s="24">
        <v>0</v>
      </c>
      <c r="D444" s="36">
        <f t="shared" si="7"/>
        <v>15</v>
      </c>
    </row>
    <row r="445" spans="1:4">
      <c r="A445" s="22">
        <v>44640</v>
      </c>
      <c r="B445" s="24">
        <v>0</v>
      </c>
      <c r="D445" s="36">
        <f t="shared" si="7"/>
        <v>15</v>
      </c>
    </row>
    <row r="446" spans="1:4">
      <c r="A446" s="22">
        <v>44641</v>
      </c>
      <c r="B446" s="162">
        <v>8</v>
      </c>
      <c r="D446" s="36">
        <f t="shared" si="7"/>
        <v>15</v>
      </c>
    </row>
    <row r="447" spans="1:4">
      <c r="A447" s="22">
        <v>44642</v>
      </c>
      <c r="B447" s="162">
        <v>8</v>
      </c>
      <c r="D447" s="36">
        <f t="shared" si="7"/>
        <v>15</v>
      </c>
    </row>
    <row r="448" spans="1:4">
      <c r="A448" s="22">
        <v>44643</v>
      </c>
      <c r="B448" s="162">
        <v>8</v>
      </c>
      <c r="D448" s="36">
        <f t="shared" si="7"/>
        <v>15</v>
      </c>
    </row>
    <row r="449" spans="1:4">
      <c r="A449" s="22">
        <v>44644</v>
      </c>
      <c r="B449" s="162">
        <v>8</v>
      </c>
      <c r="D449" s="36">
        <f t="shared" si="7"/>
        <v>15</v>
      </c>
    </row>
    <row r="450" spans="1:4">
      <c r="A450" s="22">
        <v>44645</v>
      </c>
      <c r="B450" s="162">
        <v>8</v>
      </c>
      <c r="D450" s="36">
        <f t="shared" si="7"/>
        <v>15</v>
      </c>
    </row>
    <row r="451" spans="1:4">
      <c r="A451" s="22">
        <v>44646</v>
      </c>
      <c r="B451" s="24">
        <v>0</v>
      </c>
      <c r="D451" s="36">
        <f t="shared" si="7"/>
        <v>15</v>
      </c>
    </row>
    <row r="452" spans="1:4">
      <c r="A452" s="22">
        <v>44647</v>
      </c>
      <c r="B452" s="24">
        <v>0</v>
      </c>
      <c r="D452" s="36">
        <f t="shared" si="7"/>
        <v>15</v>
      </c>
    </row>
    <row r="453" spans="1:4">
      <c r="A453" s="22">
        <v>44648</v>
      </c>
      <c r="B453" s="162">
        <v>8</v>
      </c>
      <c r="D453" s="36">
        <f t="shared" si="7"/>
        <v>15</v>
      </c>
    </row>
    <row r="454" spans="1:4">
      <c r="A454" s="22">
        <v>44649</v>
      </c>
      <c r="B454" s="162">
        <v>8</v>
      </c>
      <c r="D454" s="36">
        <f t="shared" si="7"/>
        <v>15</v>
      </c>
    </row>
    <row r="455" spans="1:4">
      <c r="A455" s="22">
        <v>44650</v>
      </c>
      <c r="B455" s="162">
        <v>8</v>
      </c>
      <c r="D455" s="36">
        <f t="shared" si="7"/>
        <v>15</v>
      </c>
    </row>
    <row r="456" spans="1:4">
      <c r="A456" s="22">
        <v>44651</v>
      </c>
      <c r="B456" s="162">
        <v>8</v>
      </c>
      <c r="C456" s="23">
        <f>SUM(B426:B456)</f>
        <v>184</v>
      </c>
      <c r="D456" s="36">
        <f t="shared" si="7"/>
        <v>15</v>
      </c>
    </row>
    <row r="457" spans="1:4">
      <c r="A457" s="22">
        <v>44652</v>
      </c>
      <c r="B457" s="162">
        <v>8</v>
      </c>
      <c r="D457" s="36">
        <f t="shared" si="7"/>
        <v>16</v>
      </c>
    </row>
    <row r="458" spans="1:4">
      <c r="A458" s="22">
        <v>44653</v>
      </c>
      <c r="B458" s="24">
        <v>0</v>
      </c>
      <c r="D458" s="36">
        <f t="shared" si="7"/>
        <v>16</v>
      </c>
    </row>
    <row r="459" spans="1:4">
      <c r="A459" s="22">
        <v>44654</v>
      </c>
      <c r="B459" s="24">
        <v>0</v>
      </c>
      <c r="D459" s="36">
        <f t="shared" si="7"/>
        <v>16</v>
      </c>
    </row>
    <row r="460" spans="1:4">
      <c r="A460" s="22">
        <v>44655</v>
      </c>
      <c r="B460" s="162">
        <v>8</v>
      </c>
      <c r="D460" s="36">
        <f t="shared" si="7"/>
        <v>16</v>
      </c>
    </row>
    <row r="461" spans="1:4">
      <c r="A461" s="22">
        <v>44656</v>
      </c>
      <c r="B461" s="162">
        <v>8</v>
      </c>
      <c r="D461" s="36">
        <f t="shared" si="7"/>
        <v>16</v>
      </c>
    </row>
    <row r="462" spans="1:4">
      <c r="A462" s="22">
        <v>44657</v>
      </c>
      <c r="B462" s="162">
        <v>8</v>
      </c>
      <c r="D462" s="36">
        <f t="shared" si="7"/>
        <v>16</v>
      </c>
    </row>
    <row r="463" spans="1:4">
      <c r="A463" s="22">
        <v>44658</v>
      </c>
      <c r="B463" s="162">
        <v>8</v>
      </c>
      <c r="D463" s="36">
        <f t="shared" si="7"/>
        <v>16</v>
      </c>
    </row>
    <row r="464" spans="1:4">
      <c r="A464" s="22">
        <v>44659</v>
      </c>
      <c r="B464" s="162">
        <v>8</v>
      </c>
      <c r="D464" s="36">
        <f t="shared" si="7"/>
        <v>16</v>
      </c>
    </row>
    <row r="465" spans="1:4">
      <c r="A465" s="22">
        <v>44660</v>
      </c>
      <c r="B465" s="24">
        <v>0</v>
      </c>
      <c r="D465" s="36">
        <f t="shared" si="7"/>
        <v>16</v>
      </c>
    </row>
    <row r="466" spans="1:4">
      <c r="A466" s="22">
        <v>44661</v>
      </c>
      <c r="B466" s="24">
        <v>0</v>
      </c>
      <c r="D466" s="36">
        <f t="shared" si="7"/>
        <v>16</v>
      </c>
    </row>
    <row r="467" spans="1:4">
      <c r="A467" s="22">
        <v>44662</v>
      </c>
      <c r="B467" s="162">
        <v>8</v>
      </c>
      <c r="D467" s="36">
        <f t="shared" si="7"/>
        <v>16</v>
      </c>
    </row>
    <row r="468" spans="1:4">
      <c r="A468" s="22">
        <v>44663</v>
      </c>
      <c r="B468" s="162">
        <v>8</v>
      </c>
      <c r="D468" s="36">
        <f t="shared" si="7"/>
        <v>16</v>
      </c>
    </row>
    <row r="469" spans="1:4">
      <c r="A469" s="22">
        <v>44664</v>
      </c>
      <c r="B469" s="162">
        <v>8</v>
      </c>
      <c r="D469" s="36">
        <f t="shared" si="7"/>
        <v>16</v>
      </c>
    </row>
    <row r="470" spans="1:4">
      <c r="A470" s="22">
        <v>44665</v>
      </c>
      <c r="B470" s="163">
        <v>7</v>
      </c>
      <c r="D470" s="36">
        <f t="shared" si="7"/>
        <v>16</v>
      </c>
    </row>
    <row r="471" spans="1:4">
      <c r="A471" s="22">
        <v>44666</v>
      </c>
      <c r="B471" s="25">
        <v>0</v>
      </c>
      <c r="D471" s="36">
        <f t="shared" si="7"/>
        <v>16</v>
      </c>
    </row>
    <row r="472" spans="1:4">
      <c r="A472" s="22">
        <v>44667</v>
      </c>
      <c r="B472" s="24">
        <v>0</v>
      </c>
      <c r="D472" s="36">
        <f t="shared" si="7"/>
        <v>16</v>
      </c>
    </row>
    <row r="473" spans="1:4">
      <c r="A473" s="22">
        <v>44668</v>
      </c>
      <c r="B473" s="25">
        <v>0</v>
      </c>
      <c r="D473" s="36">
        <f t="shared" si="7"/>
        <v>16</v>
      </c>
    </row>
    <row r="474" spans="1:4">
      <c r="A474" s="22">
        <v>44669</v>
      </c>
      <c r="B474" s="25">
        <v>0</v>
      </c>
      <c r="D474" s="36">
        <f t="shared" si="7"/>
        <v>16</v>
      </c>
    </row>
    <row r="475" spans="1:4">
      <c r="A475" s="22">
        <v>44670</v>
      </c>
      <c r="B475" s="162">
        <v>8</v>
      </c>
      <c r="D475" s="36">
        <f t="shared" si="7"/>
        <v>16</v>
      </c>
    </row>
    <row r="476" spans="1:4">
      <c r="A476" s="22">
        <v>44671</v>
      </c>
      <c r="B476" s="162">
        <v>8</v>
      </c>
      <c r="D476" s="36">
        <f t="shared" si="7"/>
        <v>16</v>
      </c>
    </row>
    <row r="477" spans="1:4">
      <c r="A477" s="22">
        <v>44672</v>
      </c>
      <c r="B477" s="162">
        <v>8</v>
      </c>
      <c r="D477" s="36">
        <f t="shared" si="7"/>
        <v>16</v>
      </c>
    </row>
    <row r="478" spans="1:4">
      <c r="A478" s="22">
        <v>44673</v>
      </c>
      <c r="B478" s="162">
        <v>8</v>
      </c>
      <c r="D478" s="36">
        <f t="shared" si="7"/>
        <v>16</v>
      </c>
    </row>
    <row r="479" spans="1:4">
      <c r="A479" s="22">
        <v>44674</v>
      </c>
      <c r="B479" s="24">
        <v>0</v>
      </c>
      <c r="D479" s="36">
        <f t="shared" si="7"/>
        <v>16</v>
      </c>
    </row>
    <row r="480" spans="1:4">
      <c r="A480" s="22">
        <v>44675</v>
      </c>
      <c r="B480" s="24">
        <v>0</v>
      </c>
      <c r="D480" s="36">
        <f t="shared" si="7"/>
        <v>16</v>
      </c>
    </row>
    <row r="481" spans="1:4">
      <c r="A481" s="22">
        <v>44676</v>
      </c>
      <c r="B481" s="162">
        <v>8</v>
      </c>
      <c r="D481" s="36">
        <f t="shared" si="7"/>
        <v>16</v>
      </c>
    </row>
    <row r="482" spans="1:4">
      <c r="A482" s="22">
        <v>44677</v>
      </c>
      <c r="B482" s="162">
        <v>8</v>
      </c>
      <c r="D482" s="36">
        <f t="shared" si="7"/>
        <v>16</v>
      </c>
    </row>
    <row r="483" spans="1:4">
      <c r="A483" s="22">
        <v>44678</v>
      </c>
      <c r="B483" s="162">
        <v>8</v>
      </c>
      <c r="D483" s="36">
        <f t="shared" si="7"/>
        <v>16</v>
      </c>
    </row>
    <row r="484" spans="1:4">
      <c r="A484" s="22">
        <v>44679</v>
      </c>
      <c r="B484" s="162">
        <v>8</v>
      </c>
      <c r="D484" s="36">
        <f t="shared" si="7"/>
        <v>16</v>
      </c>
    </row>
    <row r="485" spans="1:4">
      <c r="A485" s="22">
        <v>44680</v>
      </c>
      <c r="B485" s="162">
        <v>8</v>
      </c>
      <c r="D485" s="36">
        <f t="shared" si="7"/>
        <v>16</v>
      </c>
    </row>
    <row r="486" spans="1:4">
      <c r="A486" s="22">
        <v>44681</v>
      </c>
      <c r="B486" s="24">
        <v>0</v>
      </c>
      <c r="C486" s="23">
        <f>SUM(B457:B486)</f>
        <v>151</v>
      </c>
      <c r="D486" s="36">
        <f t="shared" si="7"/>
        <v>16</v>
      </c>
    </row>
    <row r="487" spans="1:4">
      <c r="A487" s="22">
        <v>44682</v>
      </c>
      <c r="B487" s="25">
        <v>0</v>
      </c>
      <c r="D487" s="36">
        <f t="shared" si="7"/>
        <v>17</v>
      </c>
    </row>
    <row r="488" spans="1:4">
      <c r="A488" s="22">
        <v>44683</v>
      </c>
      <c r="B488" s="162">
        <v>8</v>
      </c>
      <c r="D488" s="36">
        <f t="shared" si="7"/>
        <v>17</v>
      </c>
    </row>
    <row r="489" spans="1:4">
      <c r="A489" s="22">
        <v>44684</v>
      </c>
      <c r="B489" s="163">
        <v>7</v>
      </c>
      <c r="D489" s="36">
        <f t="shared" si="7"/>
        <v>17</v>
      </c>
    </row>
    <row r="490" spans="1:4">
      <c r="A490" s="22">
        <v>44685</v>
      </c>
      <c r="B490" s="164">
        <v>0</v>
      </c>
      <c r="D490" s="36">
        <f t="shared" si="7"/>
        <v>17</v>
      </c>
    </row>
    <row r="491" spans="1:4">
      <c r="A491" s="22">
        <v>44686</v>
      </c>
      <c r="B491" s="162">
        <v>8</v>
      </c>
      <c r="D491" s="36">
        <f t="shared" si="7"/>
        <v>17</v>
      </c>
    </row>
    <row r="492" spans="1:4">
      <c r="A492" s="22">
        <v>44687</v>
      </c>
      <c r="B492" s="162">
        <v>8</v>
      </c>
      <c r="D492" s="36">
        <f t="shared" si="7"/>
        <v>17</v>
      </c>
    </row>
    <row r="493" spans="1:4">
      <c r="A493" s="22">
        <v>44688</v>
      </c>
      <c r="B493" s="24">
        <v>0</v>
      </c>
      <c r="D493" s="36">
        <f t="shared" si="7"/>
        <v>17</v>
      </c>
    </row>
    <row r="494" spans="1:4">
      <c r="A494" s="22">
        <v>44689</v>
      </c>
      <c r="B494" s="25">
        <v>0</v>
      </c>
      <c r="D494" s="36">
        <f t="shared" si="7"/>
        <v>17</v>
      </c>
    </row>
    <row r="495" spans="1:4">
      <c r="A495" s="22">
        <v>44690</v>
      </c>
      <c r="B495" s="162">
        <v>8</v>
      </c>
      <c r="D495" s="36">
        <f t="shared" ref="D495:D558" si="8">MONTH(A495)+(YEAR(A495)-2021)*12</f>
        <v>17</v>
      </c>
    </row>
    <row r="496" spans="1:4">
      <c r="A496" s="22">
        <v>44691</v>
      </c>
      <c r="B496" s="162">
        <v>8</v>
      </c>
      <c r="D496" s="36">
        <f t="shared" si="8"/>
        <v>17</v>
      </c>
    </row>
    <row r="497" spans="1:4">
      <c r="A497" s="22">
        <v>44692</v>
      </c>
      <c r="B497" s="162">
        <v>8</v>
      </c>
      <c r="D497" s="36">
        <f t="shared" si="8"/>
        <v>17</v>
      </c>
    </row>
    <row r="498" spans="1:4">
      <c r="A498" s="22">
        <v>44693</v>
      </c>
      <c r="B498" s="162">
        <v>8</v>
      </c>
      <c r="D498" s="36">
        <f t="shared" si="8"/>
        <v>17</v>
      </c>
    </row>
    <row r="499" spans="1:4">
      <c r="A499" s="22">
        <v>44694</v>
      </c>
      <c r="B499" s="162">
        <v>8</v>
      </c>
      <c r="D499" s="36">
        <f t="shared" si="8"/>
        <v>17</v>
      </c>
    </row>
    <row r="500" spans="1:4">
      <c r="A500" s="22">
        <v>44695</v>
      </c>
      <c r="B500" s="24">
        <v>0</v>
      </c>
      <c r="D500" s="36">
        <f t="shared" si="8"/>
        <v>17</v>
      </c>
    </row>
    <row r="501" spans="1:4">
      <c r="A501" s="22">
        <v>44696</v>
      </c>
      <c r="B501" s="24">
        <v>0</v>
      </c>
      <c r="D501" s="36">
        <f t="shared" si="8"/>
        <v>17</v>
      </c>
    </row>
    <row r="502" spans="1:4">
      <c r="A502" s="22">
        <v>44697</v>
      </c>
      <c r="B502" s="162">
        <v>8</v>
      </c>
      <c r="D502" s="36">
        <f t="shared" si="8"/>
        <v>17</v>
      </c>
    </row>
    <row r="503" spans="1:4">
      <c r="A503" s="22">
        <v>44698</v>
      </c>
      <c r="B503" s="162">
        <v>8</v>
      </c>
      <c r="D503" s="36">
        <f t="shared" si="8"/>
        <v>17</v>
      </c>
    </row>
    <row r="504" spans="1:4">
      <c r="A504" s="22">
        <v>44699</v>
      </c>
      <c r="B504" s="162">
        <v>8</v>
      </c>
      <c r="D504" s="36">
        <f t="shared" si="8"/>
        <v>17</v>
      </c>
    </row>
    <row r="505" spans="1:4">
      <c r="A505" s="22">
        <v>44700</v>
      </c>
      <c r="B505" s="162">
        <v>8</v>
      </c>
      <c r="D505" s="36">
        <f t="shared" si="8"/>
        <v>17</v>
      </c>
    </row>
    <row r="506" spans="1:4">
      <c r="A506" s="22">
        <v>44701</v>
      </c>
      <c r="B506" s="162">
        <v>8</v>
      </c>
      <c r="D506" s="36">
        <f t="shared" si="8"/>
        <v>17</v>
      </c>
    </row>
    <row r="507" spans="1:4">
      <c r="A507" s="22">
        <v>44702</v>
      </c>
      <c r="B507" s="24">
        <v>0</v>
      </c>
      <c r="D507" s="36">
        <f t="shared" si="8"/>
        <v>17</v>
      </c>
    </row>
    <row r="508" spans="1:4">
      <c r="A508" s="22">
        <v>44703</v>
      </c>
      <c r="B508" s="24">
        <v>0</v>
      </c>
      <c r="D508" s="36">
        <f t="shared" si="8"/>
        <v>17</v>
      </c>
    </row>
    <row r="509" spans="1:4">
      <c r="A509" s="22">
        <v>44704</v>
      </c>
      <c r="B509" s="162">
        <v>8</v>
      </c>
      <c r="D509" s="36">
        <f t="shared" si="8"/>
        <v>17</v>
      </c>
    </row>
    <row r="510" spans="1:4">
      <c r="A510" s="22">
        <v>44705</v>
      </c>
      <c r="B510" s="162">
        <v>8</v>
      </c>
      <c r="D510" s="36">
        <f t="shared" si="8"/>
        <v>17</v>
      </c>
    </row>
    <row r="511" spans="1:4">
      <c r="A511" s="22">
        <v>44706</v>
      </c>
      <c r="B511" s="162">
        <v>8</v>
      </c>
      <c r="D511" s="36">
        <f t="shared" si="8"/>
        <v>17</v>
      </c>
    </row>
    <row r="512" spans="1:4">
      <c r="A512" s="22">
        <v>44707</v>
      </c>
      <c r="B512" s="162">
        <v>8</v>
      </c>
      <c r="D512" s="36">
        <f t="shared" si="8"/>
        <v>17</v>
      </c>
    </row>
    <row r="513" spans="1:4">
      <c r="A513" s="22">
        <v>44708</v>
      </c>
      <c r="B513" s="162">
        <v>8</v>
      </c>
      <c r="D513" s="36">
        <f t="shared" si="8"/>
        <v>17</v>
      </c>
    </row>
    <row r="514" spans="1:4">
      <c r="A514" s="22">
        <v>44709</v>
      </c>
      <c r="B514" s="24">
        <v>0</v>
      </c>
      <c r="D514" s="36">
        <f t="shared" si="8"/>
        <v>17</v>
      </c>
    </row>
    <row r="515" spans="1:4">
      <c r="A515" s="22">
        <v>44710</v>
      </c>
      <c r="B515" s="24">
        <v>0</v>
      </c>
      <c r="D515" s="36">
        <f t="shared" si="8"/>
        <v>17</v>
      </c>
    </row>
    <row r="516" spans="1:4">
      <c r="A516" s="22">
        <v>44711</v>
      </c>
      <c r="B516" s="162">
        <v>8</v>
      </c>
      <c r="D516" s="36">
        <f t="shared" si="8"/>
        <v>17</v>
      </c>
    </row>
    <row r="517" spans="1:4">
      <c r="A517" s="22">
        <v>44712</v>
      </c>
      <c r="B517" s="162">
        <v>8</v>
      </c>
      <c r="C517" s="23">
        <f>SUM(B487:B517)</f>
        <v>167</v>
      </c>
      <c r="D517" s="36">
        <f t="shared" si="8"/>
        <v>17</v>
      </c>
    </row>
    <row r="518" spans="1:4">
      <c r="A518" s="22">
        <v>44713</v>
      </c>
      <c r="B518" s="162">
        <v>8</v>
      </c>
      <c r="D518" s="36">
        <f t="shared" si="8"/>
        <v>18</v>
      </c>
    </row>
    <row r="519" spans="1:4">
      <c r="A519" s="22">
        <v>44714</v>
      </c>
      <c r="B519" s="162">
        <v>8</v>
      </c>
      <c r="D519" s="36">
        <f t="shared" si="8"/>
        <v>18</v>
      </c>
    </row>
    <row r="520" spans="1:4">
      <c r="A520" s="22">
        <v>44715</v>
      </c>
      <c r="B520" s="162">
        <v>8</v>
      </c>
      <c r="D520" s="36">
        <f t="shared" si="8"/>
        <v>18</v>
      </c>
    </row>
    <row r="521" spans="1:4">
      <c r="A521" s="22">
        <v>44716</v>
      </c>
      <c r="B521" s="24">
        <v>0</v>
      </c>
      <c r="D521" s="36">
        <f t="shared" si="8"/>
        <v>18</v>
      </c>
    </row>
    <row r="522" spans="1:4">
      <c r="A522" s="22">
        <v>44717</v>
      </c>
      <c r="B522" s="25">
        <v>0</v>
      </c>
      <c r="D522" s="36">
        <f t="shared" si="8"/>
        <v>18</v>
      </c>
    </row>
    <row r="523" spans="1:4">
      <c r="A523" s="22">
        <v>44718</v>
      </c>
      <c r="B523" s="162">
        <v>8</v>
      </c>
      <c r="D523" s="36">
        <f t="shared" si="8"/>
        <v>18</v>
      </c>
    </row>
    <row r="524" spans="1:4">
      <c r="A524" s="22">
        <v>44719</v>
      </c>
      <c r="B524" s="162">
        <v>8</v>
      </c>
      <c r="D524" s="36">
        <f t="shared" si="8"/>
        <v>18</v>
      </c>
    </row>
    <row r="525" spans="1:4">
      <c r="A525" s="22">
        <v>44720</v>
      </c>
      <c r="B525" s="162">
        <v>8</v>
      </c>
      <c r="D525" s="36">
        <f t="shared" si="8"/>
        <v>18</v>
      </c>
    </row>
    <row r="526" spans="1:4">
      <c r="A526" s="22">
        <v>44721</v>
      </c>
      <c r="B526" s="162">
        <v>8</v>
      </c>
      <c r="D526" s="36">
        <f t="shared" si="8"/>
        <v>18</v>
      </c>
    </row>
    <row r="527" spans="1:4">
      <c r="A527" s="22">
        <v>44722</v>
      </c>
      <c r="B527" s="162">
        <v>8</v>
      </c>
      <c r="D527" s="36">
        <f t="shared" si="8"/>
        <v>18</v>
      </c>
    </row>
    <row r="528" spans="1:4">
      <c r="A528" s="22">
        <v>44723</v>
      </c>
      <c r="B528" s="24">
        <v>0</v>
      </c>
      <c r="D528" s="36">
        <f t="shared" si="8"/>
        <v>18</v>
      </c>
    </row>
    <row r="529" spans="1:4">
      <c r="A529" s="22">
        <v>44724</v>
      </c>
      <c r="B529" s="24">
        <v>0</v>
      </c>
      <c r="D529" s="36">
        <f t="shared" si="8"/>
        <v>18</v>
      </c>
    </row>
    <row r="530" spans="1:4">
      <c r="A530" s="22">
        <v>44725</v>
      </c>
      <c r="B530" s="162">
        <v>8</v>
      </c>
      <c r="D530" s="36">
        <f t="shared" si="8"/>
        <v>18</v>
      </c>
    </row>
    <row r="531" spans="1:4">
      <c r="A531" s="22">
        <v>44726</v>
      </c>
      <c r="B531" s="162">
        <v>8</v>
      </c>
      <c r="D531" s="36">
        <f t="shared" si="8"/>
        <v>18</v>
      </c>
    </row>
    <row r="532" spans="1:4">
      <c r="A532" s="22">
        <v>44727</v>
      </c>
      <c r="B532" s="162">
        <v>8</v>
      </c>
      <c r="D532" s="36">
        <f t="shared" si="8"/>
        <v>18</v>
      </c>
    </row>
    <row r="533" spans="1:4">
      <c r="A533" s="22">
        <v>44728</v>
      </c>
      <c r="B533" s="162">
        <v>8</v>
      </c>
      <c r="D533" s="36">
        <f t="shared" si="8"/>
        <v>18</v>
      </c>
    </row>
    <row r="534" spans="1:4">
      <c r="A534" s="22">
        <v>44729</v>
      </c>
      <c r="B534" s="162">
        <v>8</v>
      </c>
      <c r="D534" s="36">
        <f t="shared" si="8"/>
        <v>18</v>
      </c>
    </row>
    <row r="535" spans="1:4">
      <c r="A535" s="22">
        <v>44730</v>
      </c>
      <c r="B535" s="24">
        <v>0</v>
      </c>
      <c r="D535" s="36">
        <f t="shared" si="8"/>
        <v>18</v>
      </c>
    </row>
    <row r="536" spans="1:4">
      <c r="A536" s="22">
        <v>44731</v>
      </c>
      <c r="B536" s="24">
        <v>0</v>
      </c>
      <c r="D536" s="36">
        <f t="shared" si="8"/>
        <v>18</v>
      </c>
    </row>
    <row r="537" spans="1:4">
      <c r="A537" s="22">
        <v>44732</v>
      </c>
      <c r="B537" s="162">
        <v>8</v>
      </c>
      <c r="D537" s="36">
        <f t="shared" si="8"/>
        <v>18</v>
      </c>
    </row>
    <row r="538" spans="1:4">
      <c r="A538" s="22">
        <v>44733</v>
      </c>
      <c r="B538" s="162">
        <v>8</v>
      </c>
      <c r="D538" s="36">
        <f t="shared" si="8"/>
        <v>18</v>
      </c>
    </row>
    <row r="539" spans="1:4">
      <c r="A539" s="22">
        <v>44734</v>
      </c>
      <c r="B539" s="163">
        <v>7</v>
      </c>
      <c r="D539" s="36">
        <f t="shared" si="8"/>
        <v>18</v>
      </c>
    </row>
    <row r="540" spans="1:4">
      <c r="A540" s="22">
        <v>44735</v>
      </c>
      <c r="B540" s="164">
        <v>0</v>
      </c>
      <c r="D540" s="36">
        <f t="shared" si="8"/>
        <v>18</v>
      </c>
    </row>
    <row r="541" spans="1:4">
      <c r="A541" s="22">
        <v>44736</v>
      </c>
      <c r="B541" s="164">
        <v>0</v>
      </c>
      <c r="D541" s="36">
        <f t="shared" si="8"/>
        <v>18</v>
      </c>
    </row>
    <row r="542" spans="1:4">
      <c r="A542" s="22">
        <v>44737</v>
      </c>
      <c r="B542" s="24">
        <v>0</v>
      </c>
      <c r="D542" s="36">
        <f t="shared" si="8"/>
        <v>18</v>
      </c>
    </row>
    <row r="543" spans="1:4">
      <c r="A543" s="22">
        <v>44738</v>
      </c>
      <c r="B543" s="24">
        <v>0</v>
      </c>
      <c r="D543" s="36">
        <f t="shared" si="8"/>
        <v>18</v>
      </c>
    </row>
    <row r="544" spans="1:4">
      <c r="A544" s="22">
        <v>44739</v>
      </c>
      <c r="B544" s="162">
        <v>8</v>
      </c>
      <c r="D544" s="36">
        <f t="shared" si="8"/>
        <v>18</v>
      </c>
    </row>
    <row r="545" spans="1:4">
      <c r="A545" s="22">
        <v>44740</v>
      </c>
      <c r="B545" s="162">
        <v>8</v>
      </c>
      <c r="D545" s="36">
        <f t="shared" si="8"/>
        <v>18</v>
      </c>
    </row>
    <row r="546" spans="1:4">
      <c r="A546" s="22">
        <v>44741</v>
      </c>
      <c r="B546" s="162">
        <v>8</v>
      </c>
      <c r="D546" s="36">
        <f t="shared" si="8"/>
        <v>18</v>
      </c>
    </row>
    <row r="547" spans="1:4">
      <c r="A547" s="22">
        <v>44742</v>
      </c>
      <c r="B547" s="162">
        <v>8</v>
      </c>
      <c r="C547" s="23">
        <f>SUM(B518:B547)</f>
        <v>159</v>
      </c>
      <c r="D547" s="36">
        <f t="shared" si="8"/>
        <v>18</v>
      </c>
    </row>
    <row r="548" spans="1:4">
      <c r="A548" s="22">
        <v>44743</v>
      </c>
      <c r="B548" s="162">
        <v>8</v>
      </c>
      <c r="D548" s="36">
        <f t="shared" si="8"/>
        <v>19</v>
      </c>
    </row>
    <row r="549" spans="1:4">
      <c r="A549" s="22">
        <v>44744</v>
      </c>
      <c r="B549" s="24">
        <v>0</v>
      </c>
      <c r="D549" s="36">
        <f t="shared" si="8"/>
        <v>19</v>
      </c>
    </row>
    <row r="550" spans="1:4">
      <c r="A550" s="22">
        <v>44745</v>
      </c>
      <c r="B550" s="24">
        <v>0</v>
      </c>
      <c r="D550" s="36">
        <f t="shared" si="8"/>
        <v>19</v>
      </c>
    </row>
    <row r="551" spans="1:4">
      <c r="A551" s="22">
        <v>44746</v>
      </c>
      <c r="B551" s="162">
        <v>8</v>
      </c>
      <c r="D551" s="36">
        <f t="shared" si="8"/>
        <v>19</v>
      </c>
    </row>
    <row r="552" spans="1:4">
      <c r="A552" s="22">
        <v>44747</v>
      </c>
      <c r="B552" s="162">
        <v>8</v>
      </c>
      <c r="D552" s="36">
        <f t="shared" si="8"/>
        <v>19</v>
      </c>
    </row>
    <row r="553" spans="1:4">
      <c r="A553" s="22">
        <v>44748</v>
      </c>
      <c r="B553" s="162">
        <v>8</v>
      </c>
      <c r="D553" s="36">
        <f t="shared" si="8"/>
        <v>19</v>
      </c>
    </row>
    <row r="554" spans="1:4">
      <c r="A554" s="22">
        <v>44749</v>
      </c>
      <c r="B554" s="162">
        <v>8</v>
      </c>
      <c r="D554" s="36">
        <f t="shared" si="8"/>
        <v>19</v>
      </c>
    </row>
    <row r="555" spans="1:4">
      <c r="A555" s="22">
        <v>44750</v>
      </c>
      <c r="B555" s="162">
        <v>8</v>
      </c>
      <c r="D555" s="36">
        <f t="shared" si="8"/>
        <v>19</v>
      </c>
    </row>
    <row r="556" spans="1:4">
      <c r="A556" s="22">
        <v>44751</v>
      </c>
      <c r="B556" s="24">
        <v>0</v>
      </c>
      <c r="D556" s="36">
        <f t="shared" si="8"/>
        <v>19</v>
      </c>
    </row>
    <row r="557" spans="1:4">
      <c r="A557" s="22">
        <v>44752</v>
      </c>
      <c r="B557" s="24">
        <v>0</v>
      </c>
      <c r="D557" s="36">
        <f t="shared" si="8"/>
        <v>19</v>
      </c>
    </row>
    <row r="558" spans="1:4">
      <c r="A558" s="22">
        <v>44753</v>
      </c>
      <c r="B558" s="162">
        <v>8</v>
      </c>
      <c r="D558" s="36">
        <f t="shared" si="8"/>
        <v>19</v>
      </c>
    </row>
    <row r="559" spans="1:4">
      <c r="A559" s="22">
        <v>44754</v>
      </c>
      <c r="B559" s="162">
        <v>8</v>
      </c>
      <c r="D559" s="36">
        <f t="shared" ref="D559:D622" si="9">MONTH(A559)+(YEAR(A559)-2021)*12</f>
        <v>19</v>
      </c>
    </row>
    <row r="560" spans="1:4">
      <c r="A560" s="22">
        <v>44755</v>
      </c>
      <c r="B560" s="162">
        <v>8</v>
      </c>
      <c r="D560" s="36">
        <f t="shared" si="9"/>
        <v>19</v>
      </c>
    </row>
    <row r="561" spans="1:4">
      <c r="A561" s="22">
        <v>44756</v>
      </c>
      <c r="B561" s="162">
        <v>8</v>
      </c>
      <c r="D561" s="36">
        <f t="shared" si="9"/>
        <v>19</v>
      </c>
    </row>
    <row r="562" spans="1:4">
      <c r="A562" s="22">
        <v>44757</v>
      </c>
      <c r="B562" s="162">
        <v>8</v>
      </c>
      <c r="D562" s="36">
        <f t="shared" si="9"/>
        <v>19</v>
      </c>
    </row>
    <row r="563" spans="1:4">
      <c r="A563" s="22">
        <v>44758</v>
      </c>
      <c r="B563" s="24">
        <v>0</v>
      </c>
      <c r="D563" s="36">
        <f t="shared" si="9"/>
        <v>19</v>
      </c>
    </row>
    <row r="564" spans="1:4">
      <c r="A564" s="22">
        <v>44759</v>
      </c>
      <c r="B564" s="24">
        <v>0</v>
      </c>
      <c r="D564" s="36">
        <f t="shared" si="9"/>
        <v>19</v>
      </c>
    </row>
    <row r="565" spans="1:4">
      <c r="A565" s="22">
        <v>44760</v>
      </c>
      <c r="B565" s="162">
        <v>8</v>
      </c>
      <c r="D565" s="36">
        <f t="shared" si="9"/>
        <v>19</v>
      </c>
    </row>
    <row r="566" spans="1:4">
      <c r="A566" s="22">
        <v>44761</v>
      </c>
      <c r="B566" s="162">
        <v>8</v>
      </c>
      <c r="D566" s="36">
        <f t="shared" si="9"/>
        <v>19</v>
      </c>
    </row>
    <row r="567" spans="1:4">
      <c r="A567" s="22">
        <v>44762</v>
      </c>
      <c r="B567" s="162">
        <v>8</v>
      </c>
      <c r="D567" s="36">
        <f t="shared" si="9"/>
        <v>19</v>
      </c>
    </row>
    <row r="568" spans="1:4">
      <c r="A568" s="22">
        <v>44763</v>
      </c>
      <c r="B568" s="162">
        <v>8</v>
      </c>
      <c r="D568" s="36">
        <f t="shared" si="9"/>
        <v>19</v>
      </c>
    </row>
    <row r="569" spans="1:4">
      <c r="A569" s="22">
        <v>44764</v>
      </c>
      <c r="B569" s="162">
        <v>8</v>
      </c>
      <c r="D569" s="36">
        <f t="shared" si="9"/>
        <v>19</v>
      </c>
    </row>
    <row r="570" spans="1:4">
      <c r="A570" s="22">
        <v>44765</v>
      </c>
      <c r="B570" s="24">
        <v>0</v>
      </c>
      <c r="D570" s="36">
        <f t="shared" si="9"/>
        <v>19</v>
      </c>
    </row>
    <row r="571" spans="1:4">
      <c r="A571" s="22">
        <v>44766</v>
      </c>
      <c r="B571" s="24">
        <v>0</v>
      </c>
      <c r="D571" s="36">
        <f t="shared" si="9"/>
        <v>19</v>
      </c>
    </row>
    <row r="572" spans="1:4">
      <c r="A572" s="22">
        <v>44767</v>
      </c>
      <c r="B572" s="162">
        <v>8</v>
      </c>
      <c r="D572" s="36">
        <f t="shared" si="9"/>
        <v>19</v>
      </c>
    </row>
    <row r="573" spans="1:4">
      <c r="A573" s="22">
        <v>44768</v>
      </c>
      <c r="B573" s="162">
        <v>8</v>
      </c>
      <c r="D573" s="36">
        <f t="shared" si="9"/>
        <v>19</v>
      </c>
    </row>
    <row r="574" spans="1:4">
      <c r="A574" s="22">
        <v>44769</v>
      </c>
      <c r="B574" s="162">
        <v>8</v>
      </c>
      <c r="D574" s="36">
        <f t="shared" si="9"/>
        <v>19</v>
      </c>
    </row>
    <row r="575" spans="1:4">
      <c r="A575" s="22">
        <v>44770</v>
      </c>
      <c r="B575" s="162">
        <v>8</v>
      </c>
      <c r="D575" s="36">
        <f t="shared" si="9"/>
        <v>19</v>
      </c>
    </row>
    <row r="576" spans="1:4">
      <c r="A576" s="22">
        <v>44771</v>
      </c>
      <c r="B576" s="162">
        <v>8</v>
      </c>
      <c r="D576" s="36">
        <f t="shared" si="9"/>
        <v>19</v>
      </c>
    </row>
    <row r="577" spans="1:4">
      <c r="A577" s="22">
        <v>44772</v>
      </c>
      <c r="B577" s="24">
        <v>0</v>
      </c>
      <c r="D577" s="36">
        <f t="shared" si="9"/>
        <v>19</v>
      </c>
    </row>
    <row r="578" spans="1:4">
      <c r="A578" s="22">
        <v>44773</v>
      </c>
      <c r="B578" s="24">
        <v>0</v>
      </c>
      <c r="C578" s="23">
        <f>SUM(B548:B578)</f>
        <v>168</v>
      </c>
      <c r="D578" s="36">
        <f t="shared" si="9"/>
        <v>19</v>
      </c>
    </row>
    <row r="579" spans="1:4">
      <c r="A579" s="22">
        <v>44774</v>
      </c>
      <c r="B579" s="162">
        <v>8</v>
      </c>
      <c r="D579" s="36">
        <f t="shared" si="9"/>
        <v>20</v>
      </c>
    </row>
    <row r="580" spans="1:4">
      <c r="A580" s="22">
        <v>44775</v>
      </c>
      <c r="B580" s="162">
        <v>8</v>
      </c>
      <c r="D580" s="36">
        <f t="shared" si="9"/>
        <v>20</v>
      </c>
    </row>
    <row r="581" spans="1:4">
      <c r="A581" s="22">
        <v>44776</v>
      </c>
      <c r="B581" s="162">
        <v>8</v>
      </c>
      <c r="D581" s="36">
        <f t="shared" si="9"/>
        <v>20</v>
      </c>
    </row>
    <row r="582" spans="1:4">
      <c r="A582" s="22">
        <v>44777</v>
      </c>
      <c r="B582" s="162">
        <v>8</v>
      </c>
      <c r="D582" s="36">
        <f t="shared" si="9"/>
        <v>20</v>
      </c>
    </row>
    <row r="583" spans="1:4">
      <c r="A583" s="22">
        <v>44778</v>
      </c>
      <c r="B583" s="162">
        <v>8</v>
      </c>
      <c r="D583" s="36">
        <f t="shared" si="9"/>
        <v>20</v>
      </c>
    </row>
    <row r="584" spans="1:4">
      <c r="A584" s="22">
        <v>44779</v>
      </c>
      <c r="B584" s="24">
        <v>0</v>
      </c>
      <c r="D584" s="36">
        <f t="shared" si="9"/>
        <v>20</v>
      </c>
    </row>
    <row r="585" spans="1:4">
      <c r="A585" s="22">
        <v>44780</v>
      </c>
      <c r="B585" s="24">
        <v>0</v>
      </c>
      <c r="D585" s="36">
        <f t="shared" si="9"/>
        <v>20</v>
      </c>
    </row>
    <row r="586" spans="1:4">
      <c r="A586" s="22">
        <v>44781</v>
      </c>
      <c r="B586" s="162">
        <v>8</v>
      </c>
      <c r="D586" s="36">
        <f t="shared" si="9"/>
        <v>20</v>
      </c>
    </row>
    <row r="587" spans="1:4">
      <c r="A587" s="22">
        <v>44782</v>
      </c>
      <c r="B587" s="162">
        <v>8</v>
      </c>
      <c r="D587" s="36">
        <f t="shared" si="9"/>
        <v>20</v>
      </c>
    </row>
    <row r="588" spans="1:4">
      <c r="A588" s="22">
        <v>44783</v>
      </c>
      <c r="B588" s="162">
        <v>8</v>
      </c>
      <c r="D588" s="36">
        <f t="shared" si="9"/>
        <v>20</v>
      </c>
    </row>
    <row r="589" spans="1:4">
      <c r="A589" s="22">
        <v>44784</v>
      </c>
      <c r="B589" s="162">
        <v>8</v>
      </c>
      <c r="D589" s="36">
        <f t="shared" si="9"/>
        <v>20</v>
      </c>
    </row>
    <row r="590" spans="1:4">
      <c r="A590" s="22">
        <v>44785</v>
      </c>
      <c r="B590" s="162">
        <v>8</v>
      </c>
      <c r="D590" s="36">
        <f t="shared" si="9"/>
        <v>20</v>
      </c>
    </row>
    <row r="591" spans="1:4">
      <c r="A591" s="22">
        <v>44786</v>
      </c>
      <c r="B591" s="24">
        <v>0</v>
      </c>
      <c r="D591" s="36">
        <f t="shared" si="9"/>
        <v>20</v>
      </c>
    </row>
    <row r="592" spans="1:4">
      <c r="A592" s="22">
        <v>44787</v>
      </c>
      <c r="B592" s="24">
        <v>0</v>
      </c>
      <c r="D592" s="36">
        <f t="shared" si="9"/>
        <v>20</v>
      </c>
    </row>
    <row r="593" spans="1:4">
      <c r="A593" s="22">
        <v>44788</v>
      </c>
      <c r="B593" s="162">
        <v>8</v>
      </c>
      <c r="D593" s="36">
        <f t="shared" si="9"/>
        <v>20</v>
      </c>
    </row>
    <row r="594" spans="1:4">
      <c r="A594" s="22">
        <v>44789</v>
      </c>
      <c r="B594" s="162">
        <v>8</v>
      </c>
      <c r="D594" s="36">
        <f t="shared" si="9"/>
        <v>20</v>
      </c>
    </row>
    <row r="595" spans="1:4">
      <c r="A595" s="22">
        <v>44790</v>
      </c>
      <c r="B595" s="162">
        <v>8</v>
      </c>
      <c r="D595" s="36">
        <f t="shared" si="9"/>
        <v>20</v>
      </c>
    </row>
    <row r="596" spans="1:4">
      <c r="A596" s="22">
        <v>44791</v>
      </c>
      <c r="B596" s="162">
        <v>8</v>
      </c>
      <c r="D596" s="36">
        <f t="shared" si="9"/>
        <v>20</v>
      </c>
    </row>
    <row r="597" spans="1:4">
      <c r="A597" s="22">
        <v>44792</v>
      </c>
      <c r="B597" s="162">
        <v>8</v>
      </c>
      <c r="D597" s="36">
        <f t="shared" si="9"/>
        <v>20</v>
      </c>
    </row>
    <row r="598" spans="1:4">
      <c r="A598" s="22">
        <v>44793</v>
      </c>
      <c r="B598" s="24">
        <v>0</v>
      </c>
      <c r="D598" s="36">
        <f t="shared" si="9"/>
        <v>20</v>
      </c>
    </row>
    <row r="599" spans="1:4">
      <c r="A599" s="22">
        <v>44794</v>
      </c>
      <c r="B599" s="24">
        <v>0</v>
      </c>
      <c r="D599" s="36">
        <f t="shared" si="9"/>
        <v>20</v>
      </c>
    </row>
    <row r="600" spans="1:4">
      <c r="A600" s="22">
        <v>44795</v>
      </c>
      <c r="B600" s="162">
        <v>8</v>
      </c>
      <c r="D600" s="36">
        <f t="shared" si="9"/>
        <v>20</v>
      </c>
    </row>
    <row r="601" spans="1:4">
      <c r="A601" s="22">
        <v>44796</v>
      </c>
      <c r="B601" s="162">
        <v>8</v>
      </c>
      <c r="D601" s="36">
        <f t="shared" si="9"/>
        <v>20</v>
      </c>
    </row>
    <row r="602" spans="1:4">
      <c r="A602" s="22">
        <v>44797</v>
      </c>
      <c r="B602" s="162">
        <v>8</v>
      </c>
      <c r="D602" s="36">
        <f t="shared" si="9"/>
        <v>20</v>
      </c>
    </row>
    <row r="603" spans="1:4">
      <c r="A603" s="22">
        <v>44798</v>
      </c>
      <c r="B603" s="162">
        <v>8</v>
      </c>
      <c r="D603" s="36">
        <f t="shared" si="9"/>
        <v>20</v>
      </c>
    </row>
    <row r="604" spans="1:4">
      <c r="A604" s="22">
        <v>44799</v>
      </c>
      <c r="B604" s="162">
        <v>8</v>
      </c>
      <c r="D604" s="36">
        <f t="shared" si="9"/>
        <v>20</v>
      </c>
    </row>
    <row r="605" spans="1:4">
      <c r="A605" s="22">
        <v>44800</v>
      </c>
      <c r="B605" s="24">
        <v>0</v>
      </c>
      <c r="D605" s="36">
        <f t="shared" si="9"/>
        <v>20</v>
      </c>
    </row>
    <row r="606" spans="1:4">
      <c r="A606" s="22">
        <v>44801</v>
      </c>
      <c r="B606" s="24">
        <v>0</v>
      </c>
      <c r="D606" s="36">
        <f t="shared" si="9"/>
        <v>20</v>
      </c>
    </row>
    <row r="607" spans="1:4">
      <c r="A607" s="22">
        <v>44802</v>
      </c>
      <c r="B607" s="162">
        <v>8</v>
      </c>
      <c r="D607" s="36">
        <f t="shared" si="9"/>
        <v>20</v>
      </c>
    </row>
    <row r="608" spans="1:4">
      <c r="A608" s="22">
        <v>44803</v>
      </c>
      <c r="B608" s="162">
        <v>8</v>
      </c>
      <c r="D608" s="36">
        <f t="shared" si="9"/>
        <v>20</v>
      </c>
    </row>
    <row r="609" spans="1:4">
      <c r="A609" s="22">
        <v>44804</v>
      </c>
      <c r="B609" s="162">
        <v>8</v>
      </c>
      <c r="C609" s="23">
        <f>SUM(B579:B609)</f>
        <v>184</v>
      </c>
      <c r="D609" s="36">
        <f t="shared" si="9"/>
        <v>20</v>
      </c>
    </row>
    <row r="610" spans="1:4">
      <c r="A610" s="22">
        <v>44805</v>
      </c>
      <c r="B610" s="162">
        <v>8</v>
      </c>
      <c r="D610" s="36">
        <f t="shared" si="9"/>
        <v>21</v>
      </c>
    </row>
    <row r="611" spans="1:4">
      <c r="A611" s="22">
        <v>44806</v>
      </c>
      <c r="B611" s="162">
        <v>8</v>
      </c>
      <c r="D611" s="36">
        <f t="shared" si="9"/>
        <v>21</v>
      </c>
    </row>
    <row r="612" spans="1:4">
      <c r="A612" s="22">
        <v>44807</v>
      </c>
      <c r="B612" s="24">
        <v>0</v>
      </c>
      <c r="D612" s="36">
        <f t="shared" si="9"/>
        <v>21</v>
      </c>
    </row>
    <row r="613" spans="1:4">
      <c r="A613" s="22">
        <v>44808</v>
      </c>
      <c r="B613" s="24">
        <v>0</v>
      </c>
      <c r="D613" s="36">
        <f t="shared" si="9"/>
        <v>21</v>
      </c>
    </row>
    <row r="614" spans="1:4">
      <c r="A614" s="22">
        <v>44809</v>
      </c>
      <c r="B614" s="162">
        <v>8</v>
      </c>
      <c r="D614" s="36">
        <f t="shared" si="9"/>
        <v>21</v>
      </c>
    </row>
    <row r="615" spans="1:4">
      <c r="A615" s="22">
        <v>44810</v>
      </c>
      <c r="B615" s="162">
        <v>8</v>
      </c>
      <c r="D615" s="36">
        <f t="shared" si="9"/>
        <v>21</v>
      </c>
    </row>
    <row r="616" spans="1:4">
      <c r="A616" s="22">
        <v>44811</v>
      </c>
      <c r="B616" s="162">
        <v>8</v>
      </c>
      <c r="D616" s="36">
        <f t="shared" si="9"/>
        <v>21</v>
      </c>
    </row>
    <row r="617" spans="1:4">
      <c r="A617" s="22">
        <v>44812</v>
      </c>
      <c r="B617" s="162">
        <v>8</v>
      </c>
      <c r="D617" s="36">
        <f t="shared" si="9"/>
        <v>21</v>
      </c>
    </row>
    <row r="618" spans="1:4">
      <c r="A618" s="22">
        <v>44813</v>
      </c>
      <c r="B618" s="162">
        <v>8</v>
      </c>
      <c r="D618" s="36">
        <f t="shared" si="9"/>
        <v>21</v>
      </c>
    </row>
    <row r="619" spans="1:4">
      <c r="A619" s="22">
        <v>44814</v>
      </c>
      <c r="B619" s="24">
        <v>0</v>
      </c>
      <c r="D619" s="36">
        <f t="shared" si="9"/>
        <v>21</v>
      </c>
    </row>
    <row r="620" spans="1:4">
      <c r="A620" s="22">
        <v>44815</v>
      </c>
      <c r="B620" s="24">
        <v>0</v>
      </c>
      <c r="D620" s="36">
        <f t="shared" si="9"/>
        <v>21</v>
      </c>
    </row>
    <row r="621" spans="1:4">
      <c r="A621" s="22">
        <v>44816</v>
      </c>
      <c r="B621" s="162">
        <v>8</v>
      </c>
      <c r="D621" s="36">
        <f t="shared" si="9"/>
        <v>21</v>
      </c>
    </row>
    <row r="622" spans="1:4">
      <c r="A622" s="22">
        <v>44817</v>
      </c>
      <c r="B622" s="162">
        <v>8</v>
      </c>
      <c r="D622" s="36">
        <f t="shared" si="9"/>
        <v>21</v>
      </c>
    </row>
    <row r="623" spans="1:4">
      <c r="A623" s="22">
        <v>44818</v>
      </c>
      <c r="B623" s="162">
        <v>8</v>
      </c>
      <c r="D623" s="36">
        <f t="shared" ref="D623:D686" si="10">MONTH(A623)+(YEAR(A623)-2021)*12</f>
        <v>21</v>
      </c>
    </row>
    <row r="624" spans="1:4">
      <c r="A624" s="22">
        <v>44819</v>
      </c>
      <c r="B624" s="162">
        <v>8</v>
      </c>
      <c r="D624" s="36">
        <f t="shared" si="10"/>
        <v>21</v>
      </c>
    </row>
    <row r="625" spans="1:4">
      <c r="A625" s="22">
        <v>44820</v>
      </c>
      <c r="B625" s="162">
        <v>8</v>
      </c>
      <c r="D625" s="36">
        <f t="shared" si="10"/>
        <v>21</v>
      </c>
    </row>
    <row r="626" spans="1:4">
      <c r="A626" s="22">
        <v>44821</v>
      </c>
      <c r="B626" s="24">
        <v>0</v>
      </c>
      <c r="D626" s="36">
        <f t="shared" si="10"/>
        <v>21</v>
      </c>
    </row>
    <row r="627" spans="1:4">
      <c r="A627" s="22">
        <v>44822</v>
      </c>
      <c r="B627" s="24">
        <v>0</v>
      </c>
      <c r="D627" s="36">
        <f t="shared" si="10"/>
        <v>21</v>
      </c>
    </row>
    <row r="628" spans="1:4">
      <c r="A628" s="22">
        <v>44823</v>
      </c>
      <c r="B628" s="162">
        <v>8</v>
      </c>
      <c r="D628" s="36">
        <f t="shared" si="10"/>
        <v>21</v>
      </c>
    </row>
    <row r="629" spans="1:4">
      <c r="A629" s="22">
        <v>44824</v>
      </c>
      <c r="B629" s="162">
        <v>8</v>
      </c>
      <c r="D629" s="36">
        <f t="shared" si="10"/>
        <v>21</v>
      </c>
    </row>
    <row r="630" spans="1:4">
      <c r="A630" s="22">
        <v>44825</v>
      </c>
      <c r="B630" s="162">
        <v>8</v>
      </c>
      <c r="D630" s="36">
        <f t="shared" si="10"/>
        <v>21</v>
      </c>
    </row>
    <row r="631" spans="1:4">
      <c r="A631" s="22">
        <v>44826</v>
      </c>
      <c r="B631" s="162">
        <v>8</v>
      </c>
      <c r="D631" s="36">
        <f t="shared" si="10"/>
        <v>21</v>
      </c>
    </row>
    <row r="632" spans="1:4">
      <c r="A632" s="22">
        <v>44827</v>
      </c>
      <c r="B632" s="162">
        <v>8</v>
      </c>
      <c r="D632" s="36">
        <f t="shared" si="10"/>
        <v>21</v>
      </c>
    </row>
    <row r="633" spans="1:4">
      <c r="A633" s="22">
        <v>44828</v>
      </c>
      <c r="B633" s="24">
        <v>0</v>
      </c>
      <c r="D633" s="36">
        <f t="shared" si="10"/>
        <v>21</v>
      </c>
    </row>
    <row r="634" spans="1:4">
      <c r="A634" s="22">
        <v>44829</v>
      </c>
      <c r="B634" s="24">
        <v>0</v>
      </c>
      <c r="D634" s="36">
        <f t="shared" si="10"/>
        <v>21</v>
      </c>
    </row>
    <row r="635" spans="1:4">
      <c r="A635" s="22">
        <v>44830</v>
      </c>
      <c r="B635" s="162">
        <v>8</v>
      </c>
      <c r="D635" s="36">
        <f t="shared" si="10"/>
        <v>21</v>
      </c>
    </row>
    <row r="636" spans="1:4">
      <c r="A636" s="22">
        <v>44831</v>
      </c>
      <c r="B636" s="162">
        <v>8</v>
      </c>
      <c r="D636" s="36">
        <f t="shared" si="10"/>
        <v>21</v>
      </c>
    </row>
    <row r="637" spans="1:4">
      <c r="A637" s="22">
        <v>44832</v>
      </c>
      <c r="B637" s="162">
        <v>8</v>
      </c>
      <c r="D637" s="36">
        <f t="shared" si="10"/>
        <v>21</v>
      </c>
    </row>
    <row r="638" spans="1:4">
      <c r="A638" s="22">
        <v>44833</v>
      </c>
      <c r="B638" s="162">
        <v>8</v>
      </c>
      <c r="D638" s="36">
        <f t="shared" si="10"/>
        <v>21</v>
      </c>
    </row>
    <row r="639" spans="1:4">
      <c r="A639" s="22">
        <v>44834</v>
      </c>
      <c r="B639" s="162">
        <v>8</v>
      </c>
      <c r="C639" s="23">
        <f>SUM(B610:B639)</f>
        <v>176</v>
      </c>
      <c r="D639" s="36">
        <f t="shared" si="10"/>
        <v>21</v>
      </c>
    </row>
    <row r="640" spans="1:4">
      <c r="A640" s="22">
        <v>44835</v>
      </c>
      <c r="B640" s="24">
        <v>0</v>
      </c>
      <c r="D640" s="36">
        <f t="shared" si="10"/>
        <v>22</v>
      </c>
    </row>
    <row r="641" spans="1:4">
      <c r="A641" s="22">
        <v>44836</v>
      </c>
      <c r="B641" s="24">
        <v>0</v>
      </c>
      <c r="D641" s="36">
        <f t="shared" si="10"/>
        <v>22</v>
      </c>
    </row>
    <row r="642" spans="1:4">
      <c r="A642" s="22">
        <v>44837</v>
      </c>
      <c r="B642" s="162">
        <v>8</v>
      </c>
      <c r="D642" s="36">
        <f t="shared" si="10"/>
        <v>22</v>
      </c>
    </row>
    <row r="643" spans="1:4">
      <c r="A643" s="22">
        <v>44838</v>
      </c>
      <c r="B643" s="162">
        <v>8</v>
      </c>
      <c r="D643" s="36">
        <f t="shared" si="10"/>
        <v>22</v>
      </c>
    </row>
    <row r="644" spans="1:4">
      <c r="A644" s="22">
        <v>44839</v>
      </c>
      <c r="B644" s="162">
        <v>8</v>
      </c>
      <c r="D644" s="36">
        <f t="shared" si="10"/>
        <v>22</v>
      </c>
    </row>
    <row r="645" spans="1:4">
      <c r="A645" s="22">
        <v>44840</v>
      </c>
      <c r="B645" s="162">
        <v>8</v>
      </c>
      <c r="D645" s="36">
        <f t="shared" si="10"/>
        <v>22</v>
      </c>
    </row>
    <row r="646" spans="1:4">
      <c r="A646" s="22">
        <v>44841</v>
      </c>
      <c r="B646" s="162">
        <v>8</v>
      </c>
      <c r="D646" s="36">
        <f t="shared" si="10"/>
        <v>22</v>
      </c>
    </row>
    <row r="647" spans="1:4">
      <c r="A647" s="22">
        <v>44842</v>
      </c>
      <c r="B647" s="24">
        <v>0</v>
      </c>
      <c r="D647" s="36">
        <f t="shared" si="10"/>
        <v>22</v>
      </c>
    </row>
    <row r="648" spans="1:4">
      <c r="A648" s="22">
        <v>44843</v>
      </c>
      <c r="B648" s="24">
        <v>0</v>
      </c>
      <c r="D648" s="36">
        <f t="shared" si="10"/>
        <v>22</v>
      </c>
    </row>
    <row r="649" spans="1:4">
      <c r="A649" s="22">
        <v>44844</v>
      </c>
      <c r="B649" s="162">
        <v>8</v>
      </c>
      <c r="D649" s="36">
        <f t="shared" si="10"/>
        <v>22</v>
      </c>
    </row>
    <row r="650" spans="1:4">
      <c r="A650" s="22">
        <v>44845</v>
      </c>
      <c r="B650" s="162">
        <v>8</v>
      </c>
      <c r="D650" s="36">
        <f t="shared" si="10"/>
        <v>22</v>
      </c>
    </row>
    <row r="651" spans="1:4">
      <c r="A651" s="22">
        <v>44846</v>
      </c>
      <c r="B651" s="162">
        <v>8</v>
      </c>
      <c r="D651" s="36">
        <f t="shared" si="10"/>
        <v>22</v>
      </c>
    </row>
    <row r="652" spans="1:4">
      <c r="A652" s="22">
        <v>44847</v>
      </c>
      <c r="B652" s="162">
        <v>8</v>
      </c>
      <c r="D652" s="36">
        <f t="shared" si="10"/>
        <v>22</v>
      </c>
    </row>
    <row r="653" spans="1:4">
      <c r="A653" s="22">
        <v>44848</v>
      </c>
      <c r="B653" s="162">
        <v>8</v>
      </c>
      <c r="D653" s="36">
        <f t="shared" si="10"/>
        <v>22</v>
      </c>
    </row>
    <row r="654" spans="1:4">
      <c r="A654" s="22">
        <v>44849</v>
      </c>
      <c r="B654" s="24">
        <v>0</v>
      </c>
      <c r="D654" s="36">
        <f t="shared" si="10"/>
        <v>22</v>
      </c>
    </row>
    <row r="655" spans="1:4">
      <c r="A655" s="22">
        <v>44850</v>
      </c>
      <c r="B655" s="24">
        <v>0</v>
      </c>
      <c r="D655" s="36">
        <f t="shared" si="10"/>
        <v>22</v>
      </c>
    </row>
    <row r="656" spans="1:4">
      <c r="A656" s="22">
        <v>44851</v>
      </c>
      <c r="B656" s="162">
        <v>8</v>
      </c>
      <c r="D656" s="36">
        <f t="shared" si="10"/>
        <v>22</v>
      </c>
    </row>
    <row r="657" spans="1:4">
      <c r="A657" s="22">
        <v>44852</v>
      </c>
      <c r="B657" s="162">
        <v>8</v>
      </c>
      <c r="D657" s="36">
        <f t="shared" si="10"/>
        <v>22</v>
      </c>
    </row>
    <row r="658" spans="1:4">
      <c r="A658" s="22">
        <v>44853</v>
      </c>
      <c r="B658" s="162">
        <v>8</v>
      </c>
      <c r="D658" s="36">
        <f t="shared" si="10"/>
        <v>22</v>
      </c>
    </row>
    <row r="659" spans="1:4">
      <c r="A659" s="22">
        <v>44854</v>
      </c>
      <c r="B659" s="162">
        <v>8</v>
      </c>
      <c r="D659" s="36">
        <f t="shared" si="10"/>
        <v>22</v>
      </c>
    </row>
    <row r="660" spans="1:4">
      <c r="A660" s="22">
        <v>44855</v>
      </c>
      <c r="B660" s="162">
        <v>8</v>
      </c>
      <c r="D660" s="36">
        <f t="shared" si="10"/>
        <v>22</v>
      </c>
    </row>
    <row r="661" spans="1:4">
      <c r="A661" s="22">
        <v>44856</v>
      </c>
      <c r="B661" s="24">
        <v>0</v>
      </c>
      <c r="D661" s="36">
        <f t="shared" si="10"/>
        <v>22</v>
      </c>
    </row>
    <row r="662" spans="1:4">
      <c r="A662" s="22">
        <v>44857</v>
      </c>
      <c r="B662" s="24">
        <v>0</v>
      </c>
      <c r="D662" s="36">
        <f t="shared" si="10"/>
        <v>22</v>
      </c>
    </row>
    <row r="663" spans="1:4">
      <c r="A663" s="22">
        <v>44858</v>
      </c>
      <c r="B663" s="162">
        <v>8</v>
      </c>
      <c r="D663" s="36">
        <f t="shared" si="10"/>
        <v>22</v>
      </c>
    </row>
    <row r="664" spans="1:4">
      <c r="A664" s="22">
        <v>44859</v>
      </c>
      <c r="B664" s="162">
        <v>8</v>
      </c>
      <c r="D664" s="36">
        <f t="shared" si="10"/>
        <v>22</v>
      </c>
    </row>
    <row r="665" spans="1:4">
      <c r="A665" s="22">
        <v>44860</v>
      </c>
      <c r="B665" s="162">
        <v>8</v>
      </c>
      <c r="D665" s="36">
        <f t="shared" si="10"/>
        <v>22</v>
      </c>
    </row>
    <row r="666" spans="1:4">
      <c r="A666" s="22">
        <v>44861</v>
      </c>
      <c r="B666" s="162">
        <v>8</v>
      </c>
      <c r="D666" s="36">
        <f t="shared" si="10"/>
        <v>22</v>
      </c>
    </row>
    <row r="667" spans="1:4">
      <c r="A667" s="22">
        <v>44862</v>
      </c>
      <c r="B667" s="162">
        <v>8</v>
      </c>
      <c r="D667" s="36">
        <f t="shared" si="10"/>
        <v>22</v>
      </c>
    </row>
    <row r="668" spans="1:4">
      <c r="A668" s="22">
        <v>44863</v>
      </c>
      <c r="B668" s="24">
        <v>0</v>
      </c>
      <c r="D668" s="36">
        <f t="shared" si="10"/>
        <v>22</v>
      </c>
    </row>
    <row r="669" spans="1:4">
      <c r="A669" s="22">
        <v>44864</v>
      </c>
      <c r="B669" s="24">
        <v>0</v>
      </c>
      <c r="D669" s="36">
        <f t="shared" si="10"/>
        <v>22</v>
      </c>
    </row>
    <row r="670" spans="1:4">
      <c r="A670" s="22">
        <v>44865</v>
      </c>
      <c r="B670" s="162">
        <v>8</v>
      </c>
      <c r="C670" s="23">
        <f>SUM(B640:B670)</f>
        <v>168</v>
      </c>
      <c r="D670" s="36">
        <f t="shared" si="10"/>
        <v>22</v>
      </c>
    </row>
    <row r="671" spans="1:4">
      <c r="A671" s="22">
        <v>44866</v>
      </c>
      <c r="B671" s="162">
        <v>8</v>
      </c>
      <c r="D671" s="36">
        <f t="shared" si="10"/>
        <v>23</v>
      </c>
    </row>
    <row r="672" spans="1:4">
      <c r="A672" s="22">
        <v>44867</v>
      </c>
      <c r="B672" s="162">
        <v>8</v>
      </c>
      <c r="D672" s="36">
        <f t="shared" si="10"/>
        <v>23</v>
      </c>
    </row>
    <row r="673" spans="1:4">
      <c r="A673" s="22">
        <v>44868</v>
      </c>
      <c r="B673" s="162">
        <v>8</v>
      </c>
      <c r="D673" s="36">
        <f t="shared" si="10"/>
        <v>23</v>
      </c>
    </row>
    <row r="674" spans="1:4">
      <c r="A674" s="22">
        <v>44869</v>
      </c>
      <c r="B674" s="162">
        <v>8</v>
      </c>
      <c r="D674" s="36">
        <f t="shared" si="10"/>
        <v>23</v>
      </c>
    </row>
    <row r="675" spans="1:4">
      <c r="A675" s="22">
        <v>44870</v>
      </c>
      <c r="B675" s="24">
        <v>0</v>
      </c>
      <c r="D675" s="36">
        <f t="shared" si="10"/>
        <v>23</v>
      </c>
    </row>
    <row r="676" spans="1:4">
      <c r="A676" s="22">
        <v>44871</v>
      </c>
      <c r="B676" s="24">
        <v>0</v>
      </c>
      <c r="D676" s="36">
        <f t="shared" si="10"/>
        <v>23</v>
      </c>
    </row>
    <row r="677" spans="1:4">
      <c r="A677" s="22">
        <v>44872</v>
      </c>
      <c r="B677" s="162">
        <v>8</v>
      </c>
      <c r="D677" s="36">
        <f t="shared" si="10"/>
        <v>23</v>
      </c>
    </row>
    <row r="678" spans="1:4">
      <c r="A678" s="22">
        <v>44873</v>
      </c>
      <c r="B678" s="162">
        <v>8</v>
      </c>
      <c r="D678" s="36">
        <f t="shared" si="10"/>
        <v>23</v>
      </c>
    </row>
    <row r="679" spans="1:4">
      <c r="A679" s="22">
        <v>44874</v>
      </c>
      <c r="B679" s="162">
        <v>8</v>
      </c>
      <c r="D679" s="36">
        <f t="shared" si="10"/>
        <v>23</v>
      </c>
    </row>
    <row r="680" spans="1:4">
      <c r="A680" s="22">
        <v>44875</v>
      </c>
      <c r="B680" s="162">
        <v>8</v>
      </c>
      <c r="D680" s="36">
        <f t="shared" si="10"/>
        <v>23</v>
      </c>
    </row>
    <row r="681" spans="1:4">
      <c r="A681" s="22">
        <v>44876</v>
      </c>
      <c r="B681" s="162">
        <v>8</v>
      </c>
      <c r="D681" s="36">
        <f t="shared" si="10"/>
        <v>23</v>
      </c>
    </row>
    <row r="682" spans="1:4">
      <c r="A682" s="22">
        <v>44877</v>
      </c>
      <c r="B682" s="24">
        <v>0</v>
      </c>
      <c r="D682" s="36">
        <f t="shared" si="10"/>
        <v>23</v>
      </c>
    </row>
    <row r="683" spans="1:4">
      <c r="A683" s="22">
        <v>44878</v>
      </c>
      <c r="B683" s="24">
        <v>0</v>
      </c>
      <c r="D683" s="36">
        <f t="shared" si="10"/>
        <v>23</v>
      </c>
    </row>
    <row r="684" spans="1:4">
      <c r="A684" s="22">
        <v>44879</v>
      </c>
      <c r="B684" s="162">
        <v>8</v>
      </c>
      <c r="D684" s="36">
        <f t="shared" si="10"/>
        <v>23</v>
      </c>
    </row>
    <row r="685" spans="1:4">
      <c r="A685" s="22">
        <v>44880</v>
      </c>
      <c r="B685" s="162">
        <v>8</v>
      </c>
      <c r="D685" s="36">
        <f t="shared" si="10"/>
        <v>23</v>
      </c>
    </row>
    <row r="686" spans="1:4">
      <c r="A686" s="22">
        <v>44881</v>
      </c>
      <c r="B686" s="162">
        <v>8</v>
      </c>
      <c r="D686" s="36">
        <f t="shared" si="10"/>
        <v>23</v>
      </c>
    </row>
    <row r="687" spans="1:4">
      <c r="A687" s="22">
        <v>44882</v>
      </c>
      <c r="B687" s="163">
        <v>7</v>
      </c>
      <c r="D687" s="36">
        <f t="shared" ref="D687:D750" si="11">MONTH(A687)+(YEAR(A687)-2021)*12</f>
        <v>23</v>
      </c>
    </row>
    <row r="688" spans="1:4">
      <c r="A688" s="22">
        <v>44883</v>
      </c>
      <c r="B688" s="25">
        <v>0</v>
      </c>
      <c r="D688" s="36">
        <f t="shared" si="11"/>
        <v>23</v>
      </c>
    </row>
    <row r="689" spans="1:4">
      <c r="A689" s="22">
        <v>44884</v>
      </c>
      <c r="B689" s="24">
        <v>0</v>
      </c>
      <c r="D689" s="36">
        <f t="shared" si="11"/>
        <v>23</v>
      </c>
    </row>
    <row r="690" spans="1:4">
      <c r="A690" s="22">
        <v>44885</v>
      </c>
      <c r="B690" s="24">
        <v>0</v>
      </c>
      <c r="D690" s="36">
        <f t="shared" si="11"/>
        <v>23</v>
      </c>
    </row>
    <row r="691" spans="1:4">
      <c r="A691" s="22">
        <v>44886</v>
      </c>
      <c r="B691" s="162">
        <v>8</v>
      </c>
      <c r="D691" s="36">
        <f t="shared" si="11"/>
        <v>23</v>
      </c>
    </row>
    <row r="692" spans="1:4">
      <c r="A692" s="22">
        <v>44887</v>
      </c>
      <c r="B692" s="162">
        <v>8</v>
      </c>
      <c r="D692" s="36">
        <f t="shared" si="11"/>
        <v>23</v>
      </c>
    </row>
    <row r="693" spans="1:4">
      <c r="A693" s="22">
        <v>44888</v>
      </c>
      <c r="B693" s="162">
        <v>8</v>
      </c>
      <c r="D693" s="36">
        <f t="shared" si="11"/>
        <v>23</v>
      </c>
    </row>
    <row r="694" spans="1:4">
      <c r="A694" s="22">
        <v>44889</v>
      </c>
      <c r="B694" s="162">
        <v>8</v>
      </c>
      <c r="D694" s="36">
        <f t="shared" si="11"/>
        <v>23</v>
      </c>
    </row>
    <row r="695" spans="1:4">
      <c r="A695" s="22">
        <v>44890</v>
      </c>
      <c r="B695" s="162">
        <v>8</v>
      </c>
      <c r="D695" s="36">
        <f t="shared" si="11"/>
        <v>23</v>
      </c>
    </row>
    <row r="696" spans="1:4">
      <c r="A696" s="22">
        <v>44891</v>
      </c>
      <c r="B696" s="24">
        <v>0</v>
      </c>
      <c r="D696" s="36">
        <f t="shared" si="11"/>
        <v>23</v>
      </c>
    </row>
    <row r="697" spans="1:4">
      <c r="A697" s="22">
        <v>44892</v>
      </c>
      <c r="B697" s="24">
        <v>0</v>
      </c>
      <c r="D697" s="36">
        <f t="shared" si="11"/>
        <v>23</v>
      </c>
    </row>
    <row r="698" spans="1:4">
      <c r="A698" s="22">
        <v>44893</v>
      </c>
      <c r="B698" s="162">
        <v>8</v>
      </c>
      <c r="D698" s="36">
        <f t="shared" si="11"/>
        <v>23</v>
      </c>
    </row>
    <row r="699" spans="1:4">
      <c r="A699" s="22">
        <v>44894</v>
      </c>
      <c r="B699" s="162">
        <v>8</v>
      </c>
      <c r="D699" s="36">
        <f t="shared" si="11"/>
        <v>23</v>
      </c>
    </row>
    <row r="700" spans="1:4">
      <c r="A700" s="22">
        <v>44895</v>
      </c>
      <c r="B700" s="162">
        <v>8</v>
      </c>
      <c r="C700" s="23">
        <f>SUM(B671:B700)</f>
        <v>167</v>
      </c>
      <c r="D700" s="36">
        <f t="shared" si="11"/>
        <v>23</v>
      </c>
    </row>
    <row r="701" spans="1:4">
      <c r="A701" s="22">
        <v>44896</v>
      </c>
      <c r="B701" s="162">
        <v>8</v>
      </c>
      <c r="D701" s="36">
        <f t="shared" si="11"/>
        <v>24</v>
      </c>
    </row>
    <row r="702" spans="1:4">
      <c r="A702" s="22">
        <v>44897</v>
      </c>
      <c r="B702" s="162">
        <v>8</v>
      </c>
      <c r="D702" s="36">
        <f t="shared" si="11"/>
        <v>24</v>
      </c>
    </row>
    <row r="703" spans="1:4">
      <c r="A703" s="22">
        <v>44898</v>
      </c>
      <c r="B703" s="24">
        <v>0</v>
      </c>
      <c r="D703" s="36">
        <f t="shared" si="11"/>
        <v>24</v>
      </c>
    </row>
    <row r="704" spans="1:4">
      <c r="A704" s="22">
        <v>44899</v>
      </c>
      <c r="B704" s="24">
        <v>0</v>
      </c>
      <c r="D704" s="36">
        <f t="shared" si="11"/>
        <v>24</v>
      </c>
    </row>
    <row r="705" spans="1:4">
      <c r="A705" s="22">
        <v>44900</v>
      </c>
      <c r="B705" s="162">
        <v>8</v>
      </c>
      <c r="D705" s="36">
        <f t="shared" si="11"/>
        <v>24</v>
      </c>
    </row>
    <row r="706" spans="1:4">
      <c r="A706" s="22">
        <v>44901</v>
      </c>
      <c r="B706" s="162">
        <v>8</v>
      </c>
      <c r="D706" s="36">
        <f t="shared" si="11"/>
        <v>24</v>
      </c>
    </row>
    <row r="707" spans="1:4">
      <c r="A707" s="22">
        <v>44902</v>
      </c>
      <c r="B707" s="162">
        <v>8</v>
      </c>
      <c r="D707" s="36">
        <f t="shared" si="11"/>
        <v>24</v>
      </c>
    </row>
    <row r="708" spans="1:4">
      <c r="A708" s="22">
        <v>44903</v>
      </c>
      <c r="B708" s="162">
        <v>8</v>
      </c>
      <c r="D708" s="36">
        <f t="shared" si="11"/>
        <v>24</v>
      </c>
    </row>
    <row r="709" spans="1:4">
      <c r="A709" s="22">
        <v>44904</v>
      </c>
      <c r="B709" s="162">
        <v>8</v>
      </c>
      <c r="D709" s="36">
        <f t="shared" si="11"/>
        <v>24</v>
      </c>
    </row>
    <row r="710" spans="1:4">
      <c r="A710" s="22">
        <v>44905</v>
      </c>
      <c r="B710" s="24">
        <v>0</v>
      </c>
      <c r="D710" s="36">
        <f t="shared" si="11"/>
        <v>24</v>
      </c>
    </row>
    <row r="711" spans="1:4">
      <c r="A711" s="22">
        <v>44906</v>
      </c>
      <c r="B711" s="24">
        <v>0</v>
      </c>
      <c r="D711" s="36">
        <f t="shared" si="11"/>
        <v>24</v>
      </c>
    </row>
    <row r="712" spans="1:4">
      <c r="A712" s="22">
        <v>44907</v>
      </c>
      <c r="B712" s="162">
        <v>8</v>
      </c>
      <c r="D712" s="36">
        <f t="shared" si="11"/>
        <v>24</v>
      </c>
    </row>
    <row r="713" spans="1:4">
      <c r="A713" s="22">
        <v>44908</v>
      </c>
      <c r="B713" s="162">
        <v>8</v>
      </c>
      <c r="D713" s="36">
        <f t="shared" si="11"/>
        <v>24</v>
      </c>
    </row>
    <row r="714" spans="1:4">
      <c r="A714" s="22">
        <v>44909</v>
      </c>
      <c r="B714" s="162">
        <v>8</v>
      </c>
      <c r="D714" s="36">
        <f t="shared" si="11"/>
        <v>24</v>
      </c>
    </row>
    <row r="715" spans="1:4">
      <c r="A715" s="22">
        <v>44910</v>
      </c>
      <c r="B715" s="162">
        <v>8</v>
      </c>
      <c r="D715" s="36">
        <f t="shared" si="11"/>
        <v>24</v>
      </c>
    </row>
    <row r="716" spans="1:4">
      <c r="A716" s="22">
        <v>44911</v>
      </c>
      <c r="B716" s="162">
        <v>8</v>
      </c>
      <c r="D716" s="36">
        <f t="shared" si="11"/>
        <v>24</v>
      </c>
    </row>
    <row r="717" spans="1:4">
      <c r="A717" s="22">
        <v>44912</v>
      </c>
      <c r="B717" s="24">
        <v>0</v>
      </c>
      <c r="D717" s="36">
        <f t="shared" si="11"/>
        <v>24</v>
      </c>
    </row>
    <row r="718" spans="1:4">
      <c r="A718" s="22">
        <v>44913</v>
      </c>
      <c r="B718" s="24">
        <v>0</v>
      </c>
      <c r="D718" s="36">
        <f t="shared" si="11"/>
        <v>24</v>
      </c>
    </row>
    <row r="719" spans="1:4">
      <c r="A719" s="22">
        <v>44914</v>
      </c>
      <c r="B719" s="162">
        <v>8</v>
      </c>
      <c r="D719" s="36">
        <f t="shared" si="11"/>
        <v>24</v>
      </c>
    </row>
    <row r="720" spans="1:4">
      <c r="A720" s="22">
        <v>44915</v>
      </c>
      <c r="B720" s="162">
        <v>8</v>
      </c>
      <c r="D720" s="36">
        <f t="shared" si="11"/>
        <v>24</v>
      </c>
    </row>
    <row r="721" spans="1:4">
      <c r="A721" s="22">
        <v>44916</v>
      </c>
      <c r="B721" s="162">
        <v>8</v>
      </c>
      <c r="D721" s="36">
        <f t="shared" si="11"/>
        <v>24</v>
      </c>
    </row>
    <row r="722" spans="1:4">
      <c r="A722" s="22">
        <v>44917</v>
      </c>
      <c r="B722" s="162">
        <v>8</v>
      </c>
      <c r="D722" s="36">
        <f t="shared" si="11"/>
        <v>24</v>
      </c>
    </row>
    <row r="723" spans="1:4">
      <c r="A723" s="22">
        <v>44918</v>
      </c>
      <c r="B723" s="163">
        <v>7</v>
      </c>
      <c r="D723" s="36">
        <f t="shared" si="11"/>
        <v>24</v>
      </c>
    </row>
    <row r="724" spans="1:4">
      <c r="A724" s="22">
        <v>44919</v>
      </c>
      <c r="B724" s="25">
        <v>0</v>
      </c>
      <c r="D724" s="36">
        <f t="shared" si="11"/>
        <v>24</v>
      </c>
    </row>
    <row r="725" spans="1:4">
      <c r="A725" s="22">
        <v>44920</v>
      </c>
      <c r="B725" s="25">
        <v>0</v>
      </c>
      <c r="D725" s="36">
        <f t="shared" si="11"/>
        <v>24</v>
      </c>
    </row>
    <row r="726" spans="1:4">
      <c r="A726" s="22">
        <v>44921</v>
      </c>
      <c r="B726" s="25">
        <v>0</v>
      </c>
      <c r="D726" s="36">
        <f t="shared" si="11"/>
        <v>24</v>
      </c>
    </row>
    <row r="727" spans="1:4">
      <c r="A727" s="22">
        <v>44922</v>
      </c>
      <c r="B727" s="162">
        <v>8</v>
      </c>
      <c r="D727" s="36">
        <f t="shared" si="11"/>
        <v>24</v>
      </c>
    </row>
    <row r="728" spans="1:4">
      <c r="A728" s="22">
        <v>44923</v>
      </c>
      <c r="B728" s="162">
        <v>8</v>
      </c>
      <c r="D728" s="36">
        <f t="shared" si="11"/>
        <v>24</v>
      </c>
    </row>
    <row r="729" spans="1:4">
      <c r="A729" s="22">
        <v>44924</v>
      </c>
      <c r="B729" s="162">
        <v>8</v>
      </c>
      <c r="D729" s="36">
        <f t="shared" si="11"/>
        <v>24</v>
      </c>
    </row>
    <row r="730" spans="1:4">
      <c r="A730" s="22">
        <v>44925</v>
      </c>
      <c r="B730" s="163">
        <v>7</v>
      </c>
      <c r="D730" s="36">
        <f t="shared" si="11"/>
        <v>24</v>
      </c>
    </row>
    <row r="731" spans="1:4">
      <c r="A731" s="22">
        <v>44926</v>
      </c>
      <c r="B731" s="25">
        <v>0</v>
      </c>
      <c r="C731" s="23">
        <f>SUM(B701:B731)</f>
        <v>166</v>
      </c>
      <c r="D731" s="36">
        <f t="shared" si="11"/>
        <v>24</v>
      </c>
    </row>
    <row r="732" spans="1:4">
      <c r="A732" s="22">
        <v>44927</v>
      </c>
      <c r="B732" s="25">
        <v>0</v>
      </c>
      <c r="D732" s="36">
        <f t="shared" si="11"/>
        <v>25</v>
      </c>
    </row>
    <row r="733" spans="1:4">
      <c r="A733" s="22">
        <v>44928</v>
      </c>
      <c r="B733" s="23">
        <v>8</v>
      </c>
      <c r="D733" s="36">
        <f t="shared" si="11"/>
        <v>25</v>
      </c>
    </row>
    <row r="734" spans="1:4">
      <c r="A734" s="22">
        <v>44929</v>
      </c>
      <c r="B734" s="23">
        <v>8</v>
      </c>
      <c r="D734" s="36">
        <f t="shared" si="11"/>
        <v>25</v>
      </c>
    </row>
    <row r="735" spans="1:4">
      <c r="A735" s="22">
        <v>44930</v>
      </c>
      <c r="B735" s="23">
        <v>8</v>
      </c>
      <c r="D735" s="36">
        <f t="shared" si="11"/>
        <v>25</v>
      </c>
    </row>
    <row r="736" spans="1:4">
      <c r="A736" s="22">
        <v>44931</v>
      </c>
      <c r="B736" s="23">
        <v>8</v>
      </c>
      <c r="D736" s="36">
        <f t="shared" si="11"/>
        <v>25</v>
      </c>
    </row>
    <row r="737" spans="1:4">
      <c r="A737" s="22">
        <v>44932</v>
      </c>
      <c r="B737" s="23">
        <v>8</v>
      </c>
      <c r="D737" s="36">
        <f t="shared" si="11"/>
        <v>25</v>
      </c>
    </row>
    <row r="738" spans="1:4">
      <c r="A738" s="22">
        <v>44933</v>
      </c>
      <c r="B738" s="23">
        <v>0</v>
      </c>
      <c r="D738" s="36">
        <f t="shared" si="11"/>
        <v>25</v>
      </c>
    </row>
    <row r="739" spans="1:4">
      <c r="A739" s="22">
        <v>44934</v>
      </c>
      <c r="B739" s="23">
        <v>0</v>
      </c>
      <c r="D739" s="36">
        <f t="shared" si="11"/>
        <v>25</v>
      </c>
    </row>
    <row r="740" spans="1:4">
      <c r="A740" s="22">
        <v>44935</v>
      </c>
      <c r="B740" s="23">
        <v>8</v>
      </c>
      <c r="D740" s="36">
        <f t="shared" si="11"/>
        <v>25</v>
      </c>
    </row>
    <row r="741" spans="1:4">
      <c r="A741" s="22">
        <v>44936</v>
      </c>
      <c r="B741" s="23">
        <v>8</v>
      </c>
      <c r="D741" s="36">
        <f t="shared" si="11"/>
        <v>25</v>
      </c>
    </row>
    <row r="742" spans="1:4">
      <c r="A742" s="22">
        <v>44937</v>
      </c>
      <c r="B742" s="23">
        <v>8</v>
      </c>
      <c r="D742" s="36">
        <f t="shared" si="11"/>
        <v>25</v>
      </c>
    </row>
    <row r="743" spans="1:4">
      <c r="A743" s="22">
        <v>44938</v>
      </c>
      <c r="B743" s="23">
        <v>8</v>
      </c>
      <c r="D743" s="36">
        <f t="shared" si="11"/>
        <v>25</v>
      </c>
    </row>
    <row r="744" spans="1:4">
      <c r="A744" s="22">
        <v>44939</v>
      </c>
      <c r="B744" s="23">
        <v>8</v>
      </c>
      <c r="D744" s="36">
        <f t="shared" si="11"/>
        <v>25</v>
      </c>
    </row>
    <row r="745" spans="1:4">
      <c r="A745" s="22">
        <v>44940</v>
      </c>
      <c r="B745" s="23">
        <v>0</v>
      </c>
      <c r="D745" s="36">
        <f t="shared" si="11"/>
        <v>25</v>
      </c>
    </row>
    <row r="746" spans="1:4">
      <c r="A746" s="22">
        <v>44941</v>
      </c>
      <c r="B746" s="23">
        <v>0</v>
      </c>
      <c r="D746" s="36">
        <f t="shared" si="11"/>
        <v>25</v>
      </c>
    </row>
    <row r="747" spans="1:4">
      <c r="A747" s="22">
        <v>44942</v>
      </c>
      <c r="B747" s="23">
        <v>8</v>
      </c>
      <c r="D747" s="36">
        <f t="shared" si="11"/>
        <v>25</v>
      </c>
    </row>
    <row r="748" spans="1:4">
      <c r="A748" s="22">
        <v>44943</v>
      </c>
      <c r="B748" s="23">
        <v>8</v>
      </c>
      <c r="D748" s="36">
        <f t="shared" si="11"/>
        <v>25</v>
      </c>
    </row>
    <row r="749" spans="1:4">
      <c r="A749" s="22">
        <v>44944</v>
      </c>
      <c r="B749" s="23">
        <v>8</v>
      </c>
      <c r="D749" s="36">
        <f t="shared" si="11"/>
        <v>25</v>
      </c>
    </row>
    <row r="750" spans="1:4">
      <c r="A750" s="22">
        <v>44945</v>
      </c>
      <c r="B750" s="23">
        <v>8</v>
      </c>
      <c r="D750" s="36">
        <f t="shared" si="11"/>
        <v>25</v>
      </c>
    </row>
    <row r="751" spans="1:4">
      <c r="A751" s="22">
        <v>44946</v>
      </c>
      <c r="B751" s="23">
        <v>8</v>
      </c>
      <c r="D751" s="36">
        <f t="shared" ref="D751:D814" si="12">MONTH(A751)+(YEAR(A751)-2021)*12</f>
        <v>25</v>
      </c>
    </row>
    <row r="752" spans="1:4">
      <c r="A752" s="22">
        <v>44947</v>
      </c>
      <c r="B752" s="23">
        <v>0</v>
      </c>
      <c r="D752" s="36">
        <f t="shared" si="12"/>
        <v>25</v>
      </c>
    </row>
    <row r="753" spans="1:4">
      <c r="A753" s="22">
        <v>44948</v>
      </c>
      <c r="B753" s="23">
        <v>0</v>
      </c>
      <c r="D753" s="36">
        <f t="shared" si="12"/>
        <v>25</v>
      </c>
    </row>
    <row r="754" spans="1:4">
      <c r="A754" s="22">
        <v>44949</v>
      </c>
      <c r="B754" s="23">
        <v>8</v>
      </c>
      <c r="D754" s="36">
        <f t="shared" si="12"/>
        <v>25</v>
      </c>
    </row>
    <row r="755" spans="1:4">
      <c r="A755" s="22">
        <v>44950</v>
      </c>
      <c r="B755" s="23">
        <v>8</v>
      </c>
      <c r="D755" s="36">
        <f t="shared" si="12"/>
        <v>25</v>
      </c>
    </row>
    <row r="756" spans="1:4">
      <c r="A756" s="22">
        <v>44951</v>
      </c>
      <c r="B756" s="23">
        <v>8</v>
      </c>
      <c r="D756" s="36">
        <f t="shared" si="12"/>
        <v>25</v>
      </c>
    </row>
    <row r="757" spans="1:4">
      <c r="A757" s="22">
        <v>44952</v>
      </c>
      <c r="B757" s="23">
        <v>8</v>
      </c>
      <c r="D757" s="36">
        <f t="shared" si="12"/>
        <v>25</v>
      </c>
    </row>
    <row r="758" spans="1:4">
      <c r="A758" s="22">
        <v>44953</v>
      </c>
      <c r="B758" s="23">
        <v>8</v>
      </c>
      <c r="D758" s="36">
        <f t="shared" si="12"/>
        <v>25</v>
      </c>
    </row>
    <row r="759" spans="1:4">
      <c r="A759" s="22">
        <v>44954</v>
      </c>
      <c r="B759" s="23">
        <v>0</v>
      </c>
      <c r="D759" s="36">
        <f t="shared" si="12"/>
        <v>25</v>
      </c>
    </row>
    <row r="760" spans="1:4">
      <c r="A760" s="22">
        <v>44955</v>
      </c>
      <c r="B760" s="23">
        <v>0</v>
      </c>
      <c r="D760" s="36">
        <f t="shared" si="12"/>
        <v>25</v>
      </c>
    </row>
    <row r="761" spans="1:4">
      <c r="A761" s="22">
        <v>44956</v>
      </c>
      <c r="B761" s="23">
        <v>8</v>
      </c>
      <c r="D761" s="36">
        <f t="shared" si="12"/>
        <v>25</v>
      </c>
    </row>
    <row r="762" spans="1:4">
      <c r="A762" s="22">
        <v>44957</v>
      </c>
      <c r="B762" s="23">
        <v>8</v>
      </c>
      <c r="C762" s="23">
        <f>SUM(B732:B762)</f>
        <v>176</v>
      </c>
      <c r="D762" s="36">
        <f t="shared" si="12"/>
        <v>25</v>
      </c>
    </row>
    <row r="763" spans="1:4">
      <c r="A763" s="22">
        <v>44958</v>
      </c>
      <c r="B763" s="23">
        <v>8</v>
      </c>
      <c r="D763" s="36">
        <f t="shared" si="12"/>
        <v>26</v>
      </c>
    </row>
    <row r="764" spans="1:4">
      <c r="A764" s="22">
        <v>44959</v>
      </c>
      <c r="B764" s="23">
        <v>8</v>
      </c>
      <c r="D764" s="36">
        <f t="shared" si="12"/>
        <v>26</v>
      </c>
    </row>
    <row r="765" spans="1:4">
      <c r="A765" s="22">
        <v>44960</v>
      </c>
      <c r="B765" s="23">
        <v>8</v>
      </c>
      <c r="D765" s="36">
        <f t="shared" si="12"/>
        <v>26</v>
      </c>
    </row>
    <row r="766" spans="1:4">
      <c r="A766" s="22">
        <v>44961</v>
      </c>
      <c r="B766" s="23">
        <v>0</v>
      </c>
      <c r="D766" s="36">
        <f t="shared" si="12"/>
        <v>26</v>
      </c>
    </row>
    <row r="767" spans="1:4">
      <c r="A767" s="22">
        <v>44962</v>
      </c>
      <c r="B767" s="23">
        <v>0</v>
      </c>
      <c r="D767" s="36">
        <f t="shared" si="12"/>
        <v>26</v>
      </c>
    </row>
    <row r="768" spans="1:4">
      <c r="A768" s="22">
        <v>44963</v>
      </c>
      <c r="B768" s="23">
        <v>8</v>
      </c>
      <c r="D768" s="36">
        <f t="shared" si="12"/>
        <v>26</v>
      </c>
    </row>
    <row r="769" spans="1:4">
      <c r="A769" s="22">
        <v>44964</v>
      </c>
      <c r="B769" s="23">
        <v>8</v>
      </c>
      <c r="D769" s="36">
        <f t="shared" si="12"/>
        <v>26</v>
      </c>
    </row>
    <row r="770" spans="1:4">
      <c r="A770" s="22">
        <v>44965</v>
      </c>
      <c r="B770" s="23">
        <v>8</v>
      </c>
      <c r="D770" s="36">
        <f t="shared" si="12"/>
        <v>26</v>
      </c>
    </row>
    <row r="771" spans="1:4">
      <c r="A771" s="22">
        <v>44966</v>
      </c>
      <c r="B771" s="23">
        <v>8</v>
      </c>
      <c r="D771" s="36">
        <f t="shared" si="12"/>
        <v>26</v>
      </c>
    </row>
    <row r="772" spans="1:4">
      <c r="A772" s="22">
        <v>44967</v>
      </c>
      <c r="B772" s="23">
        <v>8</v>
      </c>
      <c r="D772" s="36">
        <f t="shared" si="12"/>
        <v>26</v>
      </c>
    </row>
    <row r="773" spans="1:4">
      <c r="A773" s="22">
        <v>44968</v>
      </c>
      <c r="B773" s="23">
        <v>0</v>
      </c>
      <c r="D773" s="36">
        <f t="shared" si="12"/>
        <v>26</v>
      </c>
    </row>
    <row r="774" spans="1:4">
      <c r="A774" s="22">
        <v>44969</v>
      </c>
      <c r="B774" s="23">
        <v>0</v>
      </c>
      <c r="D774" s="36">
        <f t="shared" si="12"/>
        <v>26</v>
      </c>
    </row>
    <row r="775" spans="1:4">
      <c r="A775" s="22">
        <v>44970</v>
      </c>
      <c r="B775" s="23">
        <v>8</v>
      </c>
      <c r="D775" s="36">
        <f t="shared" si="12"/>
        <v>26</v>
      </c>
    </row>
    <row r="776" spans="1:4">
      <c r="A776" s="22">
        <v>44971</v>
      </c>
      <c r="B776" s="23">
        <v>8</v>
      </c>
      <c r="D776" s="36">
        <f t="shared" si="12"/>
        <v>26</v>
      </c>
    </row>
    <row r="777" spans="1:4">
      <c r="A777" s="22">
        <v>44972</v>
      </c>
      <c r="B777" s="23">
        <v>8</v>
      </c>
      <c r="D777" s="36">
        <f t="shared" si="12"/>
        <v>26</v>
      </c>
    </row>
    <row r="778" spans="1:4">
      <c r="A778" s="22">
        <v>44973</v>
      </c>
      <c r="B778" s="23">
        <v>8</v>
      </c>
      <c r="D778" s="36">
        <f t="shared" si="12"/>
        <v>26</v>
      </c>
    </row>
    <row r="779" spans="1:4">
      <c r="A779" s="22">
        <v>44974</v>
      </c>
      <c r="B779" s="23">
        <v>8</v>
      </c>
      <c r="D779" s="36">
        <f t="shared" si="12"/>
        <v>26</v>
      </c>
    </row>
    <row r="780" spans="1:4">
      <c r="A780" s="22">
        <v>44975</v>
      </c>
      <c r="B780" s="23">
        <v>0</v>
      </c>
      <c r="D780" s="36">
        <f t="shared" si="12"/>
        <v>26</v>
      </c>
    </row>
    <row r="781" spans="1:4">
      <c r="A781" s="22">
        <v>44976</v>
      </c>
      <c r="B781" s="23">
        <v>0</v>
      </c>
      <c r="D781" s="36">
        <f t="shared" si="12"/>
        <v>26</v>
      </c>
    </row>
    <row r="782" spans="1:4">
      <c r="A782" s="22">
        <v>44977</v>
      </c>
      <c r="B782" s="23">
        <v>8</v>
      </c>
      <c r="D782" s="36">
        <f t="shared" si="12"/>
        <v>26</v>
      </c>
    </row>
    <row r="783" spans="1:4">
      <c r="A783" s="22">
        <v>44978</v>
      </c>
      <c r="B783" s="23">
        <v>8</v>
      </c>
      <c r="D783" s="36">
        <f t="shared" si="12"/>
        <v>26</v>
      </c>
    </row>
    <row r="784" spans="1:4">
      <c r="A784" s="22">
        <v>44979</v>
      </c>
      <c r="B784" s="23">
        <v>8</v>
      </c>
      <c r="D784" s="36">
        <f t="shared" si="12"/>
        <v>26</v>
      </c>
    </row>
    <row r="785" spans="1:4">
      <c r="A785" s="22">
        <v>44980</v>
      </c>
      <c r="B785" s="23">
        <v>8</v>
      </c>
      <c r="D785" s="36">
        <f t="shared" si="12"/>
        <v>26</v>
      </c>
    </row>
    <row r="786" spans="1:4">
      <c r="A786" s="22">
        <v>44981</v>
      </c>
      <c r="B786" s="23">
        <v>8</v>
      </c>
      <c r="D786" s="36">
        <f t="shared" si="12"/>
        <v>26</v>
      </c>
    </row>
    <row r="787" spans="1:4">
      <c r="A787" s="22">
        <v>44982</v>
      </c>
      <c r="B787" s="23">
        <v>0</v>
      </c>
      <c r="D787" s="36">
        <f t="shared" si="12"/>
        <v>26</v>
      </c>
    </row>
    <row r="788" spans="1:4">
      <c r="A788" s="22">
        <v>44983</v>
      </c>
      <c r="B788" s="23">
        <v>0</v>
      </c>
      <c r="D788" s="36">
        <f t="shared" si="12"/>
        <v>26</v>
      </c>
    </row>
    <row r="789" spans="1:4">
      <c r="A789" s="22">
        <v>44984</v>
      </c>
      <c r="B789" s="23">
        <v>8</v>
      </c>
      <c r="D789" s="36">
        <f t="shared" si="12"/>
        <v>26</v>
      </c>
    </row>
    <row r="790" spans="1:4">
      <c r="A790" s="22">
        <v>44985</v>
      </c>
      <c r="B790" s="23">
        <v>8</v>
      </c>
      <c r="C790" s="23">
        <f>SUM(B763:B790)</f>
        <v>160</v>
      </c>
      <c r="D790" s="36">
        <f t="shared" si="12"/>
        <v>26</v>
      </c>
    </row>
    <row r="791" spans="1:4">
      <c r="A791" s="22">
        <v>44986</v>
      </c>
      <c r="B791" s="23">
        <v>8</v>
      </c>
      <c r="D791" s="36">
        <f t="shared" si="12"/>
        <v>27</v>
      </c>
    </row>
    <row r="792" spans="1:4">
      <c r="A792" s="22">
        <v>44987</v>
      </c>
      <c r="B792" s="23">
        <v>8</v>
      </c>
      <c r="D792" s="36">
        <f t="shared" si="12"/>
        <v>27</v>
      </c>
    </row>
    <row r="793" spans="1:4">
      <c r="A793" s="22">
        <v>44988</v>
      </c>
      <c r="B793" s="23">
        <v>8</v>
      </c>
      <c r="D793" s="36">
        <f t="shared" si="12"/>
        <v>27</v>
      </c>
    </row>
    <row r="794" spans="1:4">
      <c r="A794" s="22">
        <v>44989</v>
      </c>
      <c r="B794" s="23">
        <v>0</v>
      </c>
      <c r="D794" s="36">
        <f t="shared" si="12"/>
        <v>27</v>
      </c>
    </row>
    <row r="795" spans="1:4">
      <c r="A795" s="22">
        <v>44990</v>
      </c>
      <c r="B795" s="23">
        <v>0</v>
      </c>
      <c r="D795" s="36">
        <f t="shared" si="12"/>
        <v>27</v>
      </c>
    </row>
    <row r="796" spans="1:4">
      <c r="A796" s="22">
        <v>44991</v>
      </c>
      <c r="B796" s="23">
        <v>8</v>
      </c>
      <c r="D796" s="36">
        <f t="shared" si="12"/>
        <v>27</v>
      </c>
    </row>
    <row r="797" spans="1:4">
      <c r="A797" s="22">
        <v>44992</v>
      </c>
      <c r="B797" s="23">
        <v>8</v>
      </c>
      <c r="D797" s="36">
        <f t="shared" si="12"/>
        <v>27</v>
      </c>
    </row>
    <row r="798" spans="1:4">
      <c r="A798" s="22">
        <v>44993</v>
      </c>
      <c r="B798" s="23">
        <v>8</v>
      </c>
      <c r="D798" s="36">
        <f t="shared" si="12"/>
        <v>27</v>
      </c>
    </row>
    <row r="799" spans="1:4">
      <c r="A799" s="22">
        <v>44994</v>
      </c>
      <c r="B799" s="23">
        <v>8</v>
      </c>
      <c r="D799" s="36">
        <f t="shared" si="12"/>
        <v>27</v>
      </c>
    </row>
    <row r="800" spans="1:4">
      <c r="A800" s="22">
        <v>44995</v>
      </c>
      <c r="B800" s="23">
        <v>8</v>
      </c>
      <c r="D800" s="36">
        <f t="shared" si="12"/>
        <v>27</v>
      </c>
    </row>
    <row r="801" spans="1:4">
      <c r="A801" s="22">
        <v>44996</v>
      </c>
      <c r="B801" s="23">
        <v>0</v>
      </c>
      <c r="D801" s="36">
        <f t="shared" si="12"/>
        <v>27</v>
      </c>
    </row>
    <row r="802" spans="1:4">
      <c r="A802" s="22">
        <v>44997</v>
      </c>
      <c r="B802" s="23">
        <v>0</v>
      </c>
      <c r="D802" s="36">
        <f t="shared" si="12"/>
        <v>27</v>
      </c>
    </row>
    <row r="803" spans="1:4">
      <c r="A803" s="22">
        <v>44998</v>
      </c>
      <c r="B803" s="23">
        <v>8</v>
      </c>
      <c r="D803" s="36">
        <f t="shared" si="12"/>
        <v>27</v>
      </c>
    </row>
    <row r="804" spans="1:4">
      <c r="A804" s="22">
        <v>44999</v>
      </c>
      <c r="B804" s="23">
        <v>8</v>
      </c>
      <c r="D804" s="36">
        <f t="shared" si="12"/>
        <v>27</v>
      </c>
    </row>
    <row r="805" spans="1:4">
      <c r="A805" s="22">
        <v>45000</v>
      </c>
      <c r="B805" s="23">
        <v>8</v>
      </c>
      <c r="D805" s="36">
        <f t="shared" si="12"/>
        <v>27</v>
      </c>
    </row>
    <row r="806" spans="1:4">
      <c r="A806" s="22">
        <v>45001</v>
      </c>
      <c r="B806" s="23">
        <v>8</v>
      </c>
      <c r="D806" s="36">
        <f t="shared" si="12"/>
        <v>27</v>
      </c>
    </row>
    <row r="807" spans="1:4">
      <c r="A807" s="22">
        <v>45002</v>
      </c>
      <c r="B807" s="23">
        <v>8</v>
      </c>
      <c r="D807" s="36">
        <f t="shared" si="12"/>
        <v>27</v>
      </c>
    </row>
    <row r="808" spans="1:4">
      <c r="A808" s="22">
        <v>45003</v>
      </c>
      <c r="B808" s="23">
        <v>0</v>
      </c>
      <c r="D808" s="36">
        <f t="shared" si="12"/>
        <v>27</v>
      </c>
    </row>
    <row r="809" spans="1:4">
      <c r="A809" s="22">
        <v>45004</v>
      </c>
      <c r="B809" s="23">
        <v>0</v>
      </c>
      <c r="D809" s="36">
        <f t="shared" si="12"/>
        <v>27</v>
      </c>
    </row>
    <row r="810" spans="1:4">
      <c r="A810" s="22">
        <v>45005</v>
      </c>
      <c r="B810" s="23">
        <v>8</v>
      </c>
      <c r="D810" s="36">
        <f t="shared" si="12"/>
        <v>27</v>
      </c>
    </row>
    <row r="811" spans="1:4">
      <c r="A811" s="22">
        <v>45006</v>
      </c>
      <c r="B811" s="23">
        <v>8</v>
      </c>
      <c r="D811" s="36">
        <f t="shared" si="12"/>
        <v>27</v>
      </c>
    </row>
    <row r="812" spans="1:4">
      <c r="A812" s="22">
        <v>45007</v>
      </c>
      <c r="B812" s="23">
        <v>8</v>
      </c>
      <c r="D812" s="36">
        <f t="shared" si="12"/>
        <v>27</v>
      </c>
    </row>
    <row r="813" spans="1:4">
      <c r="A813" s="22">
        <v>45008</v>
      </c>
      <c r="B813" s="23">
        <v>8</v>
      </c>
      <c r="D813" s="36">
        <f t="shared" si="12"/>
        <v>27</v>
      </c>
    </row>
    <row r="814" spans="1:4">
      <c r="A814" s="22">
        <v>45009</v>
      </c>
      <c r="B814" s="23">
        <v>8</v>
      </c>
      <c r="D814" s="36">
        <f t="shared" si="12"/>
        <v>27</v>
      </c>
    </row>
    <row r="815" spans="1:4">
      <c r="A815" s="22">
        <v>45010</v>
      </c>
      <c r="B815" s="23">
        <v>0</v>
      </c>
      <c r="D815" s="36">
        <f t="shared" ref="D815:D878" si="13">MONTH(A815)+(YEAR(A815)-2021)*12</f>
        <v>27</v>
      </c>
    </row>
    <row r="816" spans="1:4">
      <c r="A816" s="22">
        <v>45011</v>
      </c>
      <c r="B816" s="23">
        <v>0</v>
      </c>
      <c r="D816" s="36">
        <f t="shared" si="13"/>
        <v>27</v>
      </c>
    </row>
    <row r="817" spans="1:4">
      <c r="A817" s="22">
        <v>45012</v>
      </c>
      <c r="B817" s="23">
        <v>8</v>
      </c>
      <c r="D817" s="36">
        <f t="shared" si="13"/>
        <v>27</v>
      </c>
    </row>
    <row r="818" spans="1:4">
      <c r="A818" s="22">
        <v>45013</v>
      </c>
      <c r="B818" s="23">
        <v>8</v>
      </c>
      <c r="D818" s="36">
        <f t="shared" si="13"/>
        <v>27</v>
      </c>
    </row>
    <row r="819" spans="1:4">
      <c r="A819" s="22">
        <v>45014</v>
      </c>
      <c r="B819" s="23">
        <v>8</v>
      </c>
      <c r="D819" s="36">
        <f t="shared" si="13"/>
        <v>27</v>
      </c>
    </row>
    <row r="820" spans="1:4">
      <c r="A820" s="22">
        <v>45015</v>
      </c>
      <c r="B820" s="23">
        <v>8</v>
      </c>
      <c r="D820" s="36">
        <f t="shared" si="13"/>
        <v>27</v>
      </c>
    </row>
    <row r="821" spans="1:4">
      <c r="A821" s="22">
        <v>45016</v>
      </c>
      <c r="B821" s="23">
        <v>8</v>
      </c>
      <c r="C821" s="23">
        <f>SUM(B791:B821)</f>
        <v>184</v>
      </c>
      <c r="D821" s="36">
        <f t="shared" si="13"/>
        <v>27</v>
      </c>
    </row>
    <row r="822" spans="1:4">
      <c r="A822" s="22">
        <v>45017</v>
      </c>
      <c r="B822" s="23">
        <v>0</v>
      </c>
      <c r="D822" s="36">
        <f t="shared" si="13"/>
        <v>28</v>
      </c>
    </row>
    <row r="823" spans="1:4">
      <c r="A823" s="22">
        <v>45018</v>
      </c>
      <c r="B823" s="23">
        <v>0</v>
      </c>
      <c r="D823" s="36">
        <f t="shared" si="13"/>
        <v>28</v>
      </c>
    </row>
    <row r="824" spans="1:4">
      <c r="A824" s="22">
        <v>45019</v>
      </c>
      <c r="B824" s="23">
        <v>8</v>
      </c>
      <c r="D824" s="36">
        <f t="shared" si="13"/>
        <v>28</v>
      </c>
    </row>
    <row r="825" spans="1:4">
      <c r="A825" s="22">
        <v>45020</v>
      </c>
      <c r="B825" s="23">
        <v>8</v>
      </c>
      <c r="D825" s="36">
        <f t="shared" si="13"/>
        <v>28</v>
      </c>
    </row>
    <row r="826" spans="1:4">
      <c r="A826" s="22">
        <v>45021</v>
      </c>
      <c r="B826" s="23">
        <v>8</v>
      </c>
      <c r="D826" s="36">
        <f t="shared" si="13"/>
        <v>28</v>
      </c>
    </row>
    <row r="827" spans="1:4">
      <c r="A827" s="22">
        <v>45022</v>
      </c>
      <c r="B827" s="165">
        <v>7</v>
      </c>
      <c r="D827" s="36">
        <f t="shared" si="13"/>
        <v>28</v>
      </c>
    </row>
    <row r="828" spans="1:4">
      <c r="A828" s="22">
        <v>45023</v>
      </c>
      <c r="B828" s="25">
        <v>0</v>
      </c>
      <c r="D828" s="36">
        <f t="shared" si="13"/>
        <v>28</v>
      </c>
    </row>
    <row r="829" spans="1:4">
      <c r="A829" s="22">
        <v>45024</v>
      </c>
      <c r="B829" s="23">
        <v>0</v>
      </c>
      <c r="D829" s="36">
        <f t="shared" si="13"/>
        <v>28</v>
      </c>
    </row>
    <row r="830" spans="1:4">
      <c r="A830" s="22">
        <v>45025</v>
      </c>
      <c r="B830" s="25">
        <v>0</v>
      </c>
      <c r="D830" s="36">
        <f t="shared" si="13"/>
        <v>28</v>
      </c>
    </row>
    <row r="831" spans="1:4">
      <c r="A831" s="22">
        <v>45026</v>
      </c>
      <c r="B831" s="25">
        <v>0</v>
      </c>
      <c r="D831" s="36">
        <f t="shared" si="13"/>
        <v>28</v>
      </c>
    </row>
    <row r="832" spans="1:4">
      <c r="A832" s="22">
        <v>45027</v>
      </c>
      <c r="B832" s="23">
        <v>8</v>
      </c>
      <c r="D832" s="36">
        <f t="shared" si="13"/>
        <v>28</v>
      </c>
    </row>
    <row r="833" spans="1:4">
      <c r="A833" s="22">
        <v>45028</v>
      </c>
      <c r="B833" s="23">
        <v>8</v>
      </c>
      <c r="D833" s="36">
        <f t="shared" si="13"/>
        <v>28</v>
      </c>
    </row>
    <row r="834" spans="1:4">
      <c r="A834" s="22">
        <v>45029</v>
      </c>
      <c r="B834" s="23">
        <v>8</v>
      </c>
      <c r="D834" s="36">
        <f t="shared" si="13"/>
        <v>28</v>
      </c>
    </row>
    <row r="835" spans="1:4">
      <c r="A835" s="22">
        <v>45030</v>
      </c>
      <c r="B835" s="23">
        <v>8</v>
      </c>
      <c r="D835" s="36">
        <f t="shared" si="13"/>
        <v>28</v>
      </c>
    </row>
    <row r="836" spans="1:4">
      <c r="A836" s="22">
        <v>45031</v>
      </c>
      <c r="B836" s="23">
        <v>0</v>
      </c>
      <c r="D836" s="36">
        <f t="shared" si="13"/>
        <v>28</v>
      </c>
    </row>
    <row r="837" spans="1:4">
      <c r="A837" s="22">
        <v>45032</v>
      </c>
      <c r="B837" s="23">
        <v>0</v>
      </c>
      <c r="D837" s="36">
        <f t="shared" si="13"/>
        <v>28</v>
      </c>
    </row>
    <row r="838" spans="1:4">
      <c r="A838" s="22">
        <v>45033</v>
      </c>
      <c r="B838" s="23">
        <v>8</v>
      </c>
      <c r="D838" s="36">
        <f t="shared" si="13"/>
        <v>28</v>
      </c>
    </row>
    <row r="839" spans="1:4">
      <c r="A839" s="22">
        <v>45034</v>
      </c>
      <c r="B839" s="23">
        <v>8</v>
      </c>
      <c r="D839" s="36">
        <f t="shared" si="13"/>
        <v>28</v>
      </c>
    </row>
    <row r="840" spans="1:4">
      <c r="A840" s="22">
        <v>45035</v>
      </c>
      <c r="B840" s="23">
        <v>8</v>
      </c>
      <c r="D840" s="36">
        <f t="shared" si="13"/>
        <v>28</v>
      </c>
    </row>
    <row r="841" spans="1:4">
      <c r="A841" s="22">
        <v>45036</v>
      </c>
      <c r="B841" s="23">
        <v>8</v>
      </c>
      <c r="D841" s="36">
        <f t="shared" si="13"/>
        <v>28</v>
      </c>
    </row>
    <row r="842" spans="1:4">
      <c r="A842" s="22">
        <v>45037</v>
      </c>
      <c r="B842" s="23">
        <v>8</v>
      </c>
      <c r="D842" s="36">
        <f t="shared" si="13"/>
        <v>28</v>
      </c>
    </row>
    <row r="843" spans="1:4">
      <c r="A843" s="22">
        <v>45038</v>
      </c>
      <c r="B843" s="23">
        <v>0</v>
      </c>
      <c r="D843" s="36">
        <f t="shared" si="13"/>
        <v>28</v>
      </c>
    </row>
    <row r="844" spans="1:4">
      <c r="A844" s="22">
        <v>45039</v>
      </c>
      <c r="B844" s="23">
        <v>0</v>
      </c>
      <c r="D844" s="36">
        <f t="shared" si="13"/>
        <v>28</v>
      </c>
    </row>
    <row r="845" spans="1:4">
      <c r="A845" s="22">
        <v>45040</v>
      </c>
      <c r="B845" s="23">
        <v>8</v>
      </c>
      <c r="D845" s="36">
        <f t="shared" si="13"/>
        <v>28</v>
      </c>
    </row>
    <row r="846" spans="1:4">
      <c r="A846" s="22">
        <v>45041</v>
      </c>
      <c r="B846" s="23">
        <v>8</v>
      </c>
      <c r="D846" s="36">
        <f t="shared" si="13"/>
        <v>28</v>
      </c>
    </row>
    <row r="847" spans="1:4">
      <c r="A847" s="22">
        <v>45042</v>
      </c>
      <c r="B847" s="23">
        <v>8</v>
      </c>
      <c r="D847" s="36">
        <f t="shared" si="13"/>
        <v>28</v>
      </c>
    </row>
    <row r="848" spans="1:4">
      <c r="A848" s="22">
        <v>45043</v>
      </c>
      <c r="B848" s="23">
        <v>8</v>
      </c>
      <c r="D848" s="36">
        <f t="shared" si="13"/>
        <v>28</v>
      </c>
    </row>
    <row r="849" spans="1:4">
      <c r="A849" s="22">
        <v>45044</v>
      </c>
      <c r="B849" s="23">
        <v>8</v>
      </c>
      <c r="D849" s="36">
        <f t="shared" si="13"/>
        <v>28</v>
      </c>
    </row>
    <row r="850" spans="1:4">
      <c r="A850" s="22">
        <v>45045</v>
      </c>
      <c r="B850" s="23">
        <v>0</v>
      </c>
      <c r="D850" s="36">
        <f t="shared" si="13"/>
        <v>28</v>
      </c>
    </row>
    <row r="851" spans="1:4">
      <c r="A851" s="22">
        <v>45046</v>
      </c>
      <c r="B851" s="23">
        <v>0</v>
      </c>
      <c r="C851" s="23">
        <f>SUM(B822:B851)</f>
        <v>143</v>
      </c>
      <c r="D851" s="36">
        <f t="shared" si="13"/>
        <v>28</v>
      </c>
    </row>
    <row r="852" spans="1:4">
      <c r="A852" s="22">
        <v>45047</v>
      </c>
      <c r="B852" s="25">
        <v>0</v>
      </c>
      <c r="D852" s="36">
        <f t="shared" si="13"/>
        <v>29</v>
      </c>
    </row>
    <row r="853" spans="1:4">
      <c r="A853" s="22">
        <v>45048</v>
      </c>
      <c r="B853" s="23">
        <v>8</v>
      </c>
      <c r="D853" s="36">
        <f t="shared" si="13"/>
        <v>29</v>
      </c>
    </row>
    <row r="854" spans="1:4">
      <c r="A854" s="22">
        <v>45049</v>
      </c>
      <c r="B854" s="165">
        <v>7</v>
      </c>
      <c r="D854" s="36">
        <f t="shared" si="13"/>
        <v>29</v>
      </c>
    </row>
    <row r="855" spans="1:4">
      <c r="A855" s="22">
        <v>45050</v>
      </c>
      <c r="B855" s="25">
        <v>0</v>
      </c>
      <c r="D855" s="36">
        <f t="shared" si="13"/>
        <v>29</v>
      </c>
    </row>
    <row r="856" spans="1:4">
      <c r="A856" s="22">
        <v>45051</v>
      </c>
      <c r="B856" s="27">
        <v>0</v>
      </c>
      <c r="D856" s="36">
        <f t="shared" si="13"/>
        <v>29</v>
      </c>
    </row>
    <row r="857" spans="1:4">
      <c r="A857" s="22">
        <v>45052</v>
      </c>
      <c r="B857" s="23">
        <v>0</v>
      </c>
      <c r="D857" s="36">
        <f t="shared" si="13"/>
        <v>29</v>
      </c>
    </row>
    <row r="858" spans="1:4">
      <c r="A858" s="22">
        <v>45053</v>
      </c>
      <c r="B858" s="23">
        <v>0</v>
      </c>
      <c r="D858" s="36">
        <f t="shared" si="13"/>
        <v>29</v>
      </c>
    </row>
    <row r="859" spans="1:4">
      <c r="A859" s="22">
        <v>45054</v>
      </c>
      <c r="B859" s="23">
        <v>8</v>
      </c>
      <c r="D859" s="36">
        <f t="shared" si="13"/>
        <v>29</v>
      </c>
    </row>
    <row r="860" spans="1:4">
      <c r="A860" s="22">
        <v>45055</v>
      </c>
      <c r="B860" s="23">
        <v>8</v>
      </c>
      <c r="D860" s="36">
        <f t="shared" si="13"/>
        <v>29</v>
      </c>
    </row>
    <row r="861" spans="1:4">
      <c r="A861" s="22">
        <v>45056</v>
      </c>
      <c r="B861" s="23">
        <v>8</v>
      </c>
      <c r="D861" s="36">
        <f t="shared" si="13"/>
        <v>29</v>
      </c>
    </row>
    <row r="862" spans="1:4">
      <c r="A862" s="22">
        <v>45057</v>
      </c>
      <c r="B862" s="23">
        <v>8</v>
      </c>
      <c r="D862" s="36">
        <f t="shared" si="13"/>
        <v>29</v>
      </c>
    </row>
    <row r="863" spans="1:4">
      <c r="A863" s="22">
        <v>45058</v>
      </c>
      <c r="B863" s="23">
        <v>8</v>
      </c>
      <c r="D863" s="36">
        <f t="shared" si="13"/>
        <v>29</v>
      </c>
    </row>
    <row r="864" spans="1:4">
      <c r="A864" s="22">
        <v>45059</v>
      </c>
      <c r="B864" s="23">
        <v>0</v>
      </c>
      <c r="D864" s="36">
        <f t="shared" si="13"/>
        <v>29</v>
      </c>
    </row>
    <row r="865" spans="1:4">
      <c r="A865" s="22">
        <v>45060</v>
      </c>
      <c r="B865" s="25">
        <v>0</v>
      </c>
      <c r="D865" s="36">
        <f t="shared" si="13"/>
        <v>29</v>
      </c>
    </row>
    <row r="866" spans="1:4">
      <c r="A866" s="22">
        <v>45061</v>
      </c>
      <c r="B866" s="23">
        <v>8</v>
      </c>
      <c r="D866" s="36">
        <f t="shared" si="13"/>
        <v>29</v>
      </c>
    </row>
    <row r="867" spans="1:4">
      <c r="A867" s="22">
        <v>45062</v>
      </c>
      <c r="B867" s="23">
        <v>8</v>
      </c>
      <c r="D867" s="36">
        <f t="shared" si="13"/>
        <v>29</v>
      </c>
    </row>
    <row r="868" spans="1:4">
      <c r="A868" s="22">
        <v>45063</v>
      </c>
      <c r="B868" s="23">
        <v>8</v>
      </c>
      <c r="D868" s="36">
        <f t="shared" si="13"/>
        <v>29</v>
      </c>
    </row>
    <row r="869" spans="1:4">
      <c r="A869" s="22">
        <v>45064</v>
      </c>
      <c r="B869" s="23">
        <v>8</v>
      </c>
      <c r="D869" s="36">
        <f t="shared" si="13"/>
        <v>29</v>
      </c>
    </row>
    <row r="870" spans="1:4">
      <c r="A870" s="22">
        <v>45065</v>
      </c>
      <c r="B870" s="23">
        <v>8</v>
      </c>
      <c r="D870" s="36">
        <f t="shared" si="13"/>
        <v>29</v>
      </c>
    </row>
    <row r="871" spans="1:4">
      <c r="A871" s="22">
        <v>45066</v>
      </c>
      <c r="B871" s="27">
        <v>8</v>
      </c>
      <c r="D871" s="36">
        <f t="shared" si="13"/>
        <v>29</v>
      </c>
    </row>
    <row r="872" spans="1:4">
      <c r="A872" s="22">
        <v>45067</v>
      </c>
      <c r="B872" s="23">
        <v>0</v>
      </c>
      <c r="D872" s="36">
        <f t="shared" si="13"/>
        <v>29</v>
      </c>
    </row>
    <row r="873" spans="1:4">
      <c r="A873" s="22">
        <v>45068</v>
      </c>
      <c r="B873" s="23">
        <v>8</v>
      </c>
      <c r="D873" s="36">
        <f t="shared" si="13"/>
        <v>29</v>
      </c>
    </row>
    <row r="874" spans="1:4">
      <c r="A874" s="22">
        <v>45069</v>
      </c>
      <c r="B874" s="23">
        <v>8</v>
      </c>
      <c r="D874" s="36">
        <f t="shared" si="13"/>
        <v>29</v>
      </c>
    </row>
    <row r="875" spans="1:4">
      <c r="A875" s="22">
        <v>45070</v>
      </c>
      <c r="B875" s="23">
        <v>8</v>
      </c>
      <c r="D875" s="36">
        <f t="shared" si="13"/>
        <v>29</v>
      </c>
    </row>
    <row r="876" spans="1:4">
      <c r="A876" s="22">
        <v>45071</v>
      </c>
      <c r="B876" s="23">
        <v>8</v>
      </c>
      <c r="D876" s="36">
        <f t="shared" si="13"/>
        <v>29</v>
      </c>
    </row>
    <row r="877" spans="1:4">
      <c r="A877" s="22">
        <v>45072</v>
      </c>
      <c r="B877" s="23">
        <v>8</v>
      </c>
      <c r="D877" s="36">
        <f t="shared" si="13"/>
        <v>29</v>
      </c>
    </row>
    <row r="878" spans="1:4">
      <c r="A878" s="22">
        <v>45073</v>
      </c>
      <c r="B878" s="23">
        <v>0</v>
      </c>
      <c r="D878" s="36">
        <f t="shared" si="13"/>
        <v>29</v>
      </c>
    </row>
    <row r="879" spans="1:4">
      <c r="A879" s="22">
        <v>45074</v>
      </c>
      <c r="B879" s="25">
        <v>0</v>
      </c>
      <c r="D879" s="36">
        <f t="shared" ref="D879:D942" si="14">MONTH(A879)+(YEAR(A879)-2021)*12</f>
        <v>29</v>
      </c>
    </row>
    <row r="880" spans="1:4">
      <c r="A880" s="22">
        <v>45075</v>
      </c>
      <c r="B880" s="23">
        <v>8</v>
      </c>
      <c r="D880" s="36">
        <f t="shared" si="14"/>
        <v>29</v>
      </c>
    </row>
    <row r="881" spans="1:4">
      <c r="A881" s="22">
        <v>45076</v>
      </c>
      <c r="B881" s="23">
        <v>8</v>
      </c>
      <c r="D881" s="36">
        <f t="shared" si="14"/>
        <v>29</v>
      </c>
    </row>
    <row r="882" spans="1:4">
      <c r="A882" s="22">
        <v>45077</v>
      </c>
      <c r="B882" s="23">
        <v>8</v>
      </c>
      <c r="C882" s="23">
        <f>SUM(B852:B882)</f>
        <v>167</v>
      </c>
      <c r="D882" s="36">
        <f t="shared" si="14"/>
        <v>29</v>
      </c>
    </row>
    <row r="883" spans="1:4">
      <c r="A883" s="22">
        <v>45078</v>
      </c>
      <c r="B883" s="23">
        <v>8</v>
      </c>
      <c r="D883" s="36">
        <f t="shared" si="14"/>
        <v>30</v>
      </c>
    </row>
    <row r="884" spans="1:4">
      <c r="A884" s="22">
        <v>45079</v>
      </c>
      <c r="B884" s="23">
        <v>8</v>
      </c>
      <c r="D884" s="36">
        <f t="shared" si="14"/>
        <v>30</v>
      </c>
    </row>
    <row r="885" spans="1:4">
      <c r="A885" s="22">
        <v>45080</v>
      </c>
      <c r="B885" s="23">
        <v>0</v>
      </c>
      <c r="D885" s="36">
        <f t="shared" si="14"/>
        <v>30</v>
      </c>
    </row>
    <row r="886" spans="1:4">
      <c r="A886" s="22">
        <v>45081</v>
      </c>
      <c r="B886" s="23">
        <v>0</v>
      </c>
      <c r="D886" s="36">
        <f t="shared" si="14"/>
        <v>30</v>
      </c>
    </row>
    <row r="887" spans="1:4">
      <c r="A887" s="22">
        <v>45082</v>
      </c>
      <c r="B887" s="23">
        <v>8</v>
      </c>
      <c r="D887" s="36">
        <f t="shared" si="14"/>
        <v>30</v>
      </c>
    </row>
    <row r="888" spans="1:4">
      <c r="A888" s="22">
        <v>45083</v>
      </c>
      <c r="B888" s="23">
        <v>8</v>
      </c>
      <c r="D888" s="36">
        <f t="shared" si="14"/>
        <v>30</v>
      </c>
    </row>
    <row r="889" spans="1:4">
      <c r="A889" s="22">
        <v>45084</v>
      </c>
      <c r="B889" s="23">
        <v>8</v>
      </c>
      <c r="D889" s="36">
        <f t="shared" si="14"/>
        <v>30</v>
      </c>
    </row>
    <row r="890" spans="1:4">
      <c r="A890" s="22">
        <v>45085</v>
      </c>
      <c r="B890" s="23">
        <v>8</v>
      </c>
      <c r="D890" s="36">
        <f t="shared" si="14"/>
        <v>30</v>
      </c>
    </row>
    <row r="891" spans="1:4">
      <c r="A891" s="22">
        <v>45086</v>
      </c>
      <c r="B891" s="23">
        <v>8</v>
      </c>
      <c r="D891" s="36">
        <f t="shared" si="14"/>
        <v>30</v>
      </c>
    </row>
    <row r="892" spans="1:4">
      <c r="A892" s="22">
        <v>45087</v>
      </c>
      <c r="B892" s="23">
        <v>0</v>
      </c>
      <c r="D892" s="36">
        <f t="shared" si="14"/>
        <v>30</v>
      </c>
    </row>
    <row r="893" spans="1:4">
      <c r="A893" s="22">
        <v>45088</v>
      </c>
      <c r="B893" s="23">
        <v>0</v>
      </c>
      <c r="D893" s="36">
        <f t="shared" si="14"/>
        <v>30</v>
      </c>
    </row>
    <row r="894" spans="1:4">
      <c r="A894" s="22">
        <v>45089</v>
      </c>
      <c r="B894" s="23">
        <v>8</v>
      </c>
      <c r="D894" s="36">
        <f t="shared" si="14"/>
        <v>30</v>
      </c>
    </row>
    <row r="895" spans="1:4">
      <c r="A895" s="22">
        <v>45090</v>
      </c>
      <c r="B895" s="23">
        <v>8</v>
      </c>
      <c r="D895" s="36">
        <f t="shared" si="14"/>
        <v>30</v>
      </c>
    </row>
    <row r="896" spans="1:4">
      <c r="A896" s="22">
        <v>45091</v>
      </c>
      <c r="B896" s="23">
        <v>8</v>
      </c>
      <c r="D896" s="36">
        <f t="shared" si="14"/>
        <v>30</v>
      </c>
    </row>
    <row r="897" spans="1:4">
      <c r="A897" s="22">
        <v>45092</v>
      </c>
      <c r="B897" s="23">
        <v>8</v>
      </c>
      <c r="D897" s="36">
        <f t="shared" si="14"/>
        <v>30</v>
      </c>
    </row>
    <row r="898" spans="1:4">
      <c r="A898" s="22">
        <v>45093</v>
      </c>
      <c r="B898" s="23">
        <v>8</v>
      </c>
      <c r="D898" s="36">
        <f t="shared" si="14"/>
        <v>30</v>
      </c>
    </row>
    <row r="899" spans="1:4">
      <c r="A899" s="22">
        <v>45094</v>
      </c>
      <c r="B899" s="23">
        <v>0</v>
      </c>
      <c r="D899" s="36">
        <f t="shared" si="14"/>
        <v>30</v>
      </c>
    </row>
    <row r="900" spans="1:4">
      <c r="A900" s="22">
        <v>45095</v>
      </c>
      <c r="B900" s="23">
        <v>0</v>
      </c>
      <c r="D900" s="36">
        <f t="shared" si="14"/>
        <v>30</v>
      </c>
    </row>
    <row r="901" spans="1:4">
      <c r="A901" s="22">
        <v>45096</v>
      </c>
      <c r="B901" s="23">
        <v>8</v>
      </c>
      <c r="D901" s="36">
        <f t="shared" si="14"/>
        <v>30</v>
      </c>
    </row>
    <row r="902" spans="1:4">
      <c r="A902" s="22">
        <v>45097</v>
      </c>
      <c r="B902" s="23">
        <v>8</v>
      </c>
      <c r="D902" s="36">
        <f t="shared" si="14"/>
        <v>30</v>
      </c>
    </row>
    <row r="903" spans="1:4">
      <c r="A903" s="22">
        <v>45098</v>
      </c>
      <c r="B903" s="23">
        <v>8</v>
      </c>
      <c r="D903" s="36">
        <f t="shared" si="14"/>
        <v>30</v>
      </c>
    </row>
    <row r="904" spans="1:4">
      <c r="A904" s="22">
        <v>45099</v>
      </c>
      <c r="B904" s="165">
        <v>7</v>
      </c>
      <c r="D904" s="36">
        <f t="shared" si="14"/>
        <v>30</v>
      </c>
    </row>
    <row r="905" spans="1:4">
      <c r="A905" s="22">
        <v>45100</v>
      </c>
      <c r="B905" s="25">
        <v>0</v>
      </c>
      <c r="D905" s="36">
        <f t="shared" si="14"/>
        <v>30</v>
      </c>
    </row>
    <row r="906" spans="1:4">
      <c r="A906" s="22">
        <v>45101</v>
      </c>
      <c r="B906" s="25">
        <v>0</v>
      </c>
      <c r="D906" s="36">
        <f t="shared" si="14"/>
        <v>30</v>
      </c>
    </row>
    <row r="907" spans="1:4">
      <c r="A907" s="22">
        <v>45102</v>
      </c>
      <c r="B907" s="23">
        <v>0</v>
      </c>
      <c r="D907" s="36">
        <f t="shared" si="14"/>
        <v>30</v>
      </c>
    </row>
    <row r="908" spans="1:4">
      <c r="A908" s="22">
        <v>45103</v>
      </c>
      <c r="B908" s="23">
        <v>8</v>
      </c>
      <c r="D908" s="36">
        <f t="shared" si="14"/>
        <v>30</v>
      </c>
    </row>
    <row r="909" spans="1:4">
      <c r="A909" s="22">
        <v>45104</v>
      </c>
      <c r="B909" s="23">
        <v>8</v>
      </c>
      <c r="D909" s="36">
        <f t="shared" si="14"/>
        <v>30</v>
      </c>
    </row>
    <row r="910" spans="1:4">
      <c r="A910" s="22">
        <v>45105</v>
      </c>
      <c r="B910" s="23">
        <v>8</v>
      </c>
      <c r="D910" s="36">
        <f t="shared" si="14"/>
        <v>30</v>
      </c>
    </row>
    <row r="911" spans="1:4">
      <c r="A911" s="22">
        <v>45106</v>
      </c>
      <c r="B911" s="23">
        <v>8</v>
      </c>
      <c r="D911" s="36">
        <f t="shared" si="14"/>
        <v>30</v>
      </c>
    </row>
    <row r="912" spans="1:4">
      <c r="A912" s="22">
        <v>45107</v>
      </c>
      <c r="B912" s="23">
        <v>8</v>
      </c>
      <c r="C912" s="23">
        <f>SUM(B883:B912)</f>
        <v>167</v>
      </c>
      <c r="D912" s="36">
        <f t="shared" si="14"/>
        <v>30</v>
      </c>
    </row>
    <row r="913" spans="1:4">
      <c r="A913" s="22">
        <v>45108</v>
      </c>
      <c r="B913" s="23">
        <v>0</v>
      </c>
      <c r="D913" s="36">
        <f t="shared" si="14"/>
        <v>31</v>
      </c>
    </row>
    <row r="914" spans="1:4">
      <c r="A914" s="22">
        <v>45109</v>
      </c>
      <c r="B914" s="23">
        <v>0</v>
      </c>
      <c r="D914" s="36">
        <f t="shared" si="14"/>
        <v>31</v>
      </c>
    </row>
    <row r="915" spans="1:4">
      <c r="A915" s="22">
        <v>45110</v>
      </c>
      <c r="B915" s="23">
        <v>8</v>
      </c>
      <c r="D915" s="36">
        <f t="shared" si="14"/>
        <v>31</v>
      </c>
    </row>
    <row r="916" spans="1:4">
      <c r="A916" s="22">
        <v>45111</v>
      </c>
      <c r="B916" s="23">
        <v>8</v>
      </c>
      <c r="D916" s="36">
        <f t="shared" si="14"/>
        <v>31</v>
      </c>
    </row>
    <row r="917" spans="1:4">
      <c r="A917" s="22">
        <v>45112</v>
      </c>
      <c r="B917" s="23">
        <v>8</v>
      </c>
      <c r="D917" s="36">
        <f t="shared" si="14"/>
        <v>31</v>
      </c>
    </row>
    <row r="918" spans="1:4">
      <c r="A918" s="22">
        <v>45113</v>
      </c>
      <c r="B918" s="23">
        <v>8</v>
      </c>
      <c r="D918" s="36">
        <f t="shared" si="14"/>
        <v>31</v>
      </c>
    </row>
    <row r="919" spans="1:4">
      <c r="A919" s="22">
        <v>45114</v>
      </c>
      <c r="B919" s="23">
        <v>8</v>
      </c>
      <c r="D919" s="36">
        <f t="shared" si="14"/>
        <v>31</v>
      </c>
    </row>
    <row r="920" spans="1:4">
      <c r="A920" s="22">
        <v>45115</v>
      </c>
      <c r="B920" s="23">
        <v>0</v>
      </c>
      <c r="D920" s="36">
        <f t="shared" si="14"/>
        <v>31</v>
      </c>
    </row>
    <row r="921" spans="1:4">
      <c r="A921" s="22">
        <v>45116</v>
      </c>
      <c r="B921" s="25">
        <v>0</v>
      </c>
      <c r="D921" s="36">
        <f t="shared" si="14"/>
        <v>31</v>
      </c>
    </row>
    <row r="922" spans="1:4">
      <c r="A922" s="22">
        <v>45117</v>
      </c>
      <c r="B922" s="25">
        <v>0</v>
      </c>
      <c r="D922" s="36">
        <f t="shared" si="14"/>
        <v>31</v>
      </c>
    </row>
    <row r="923" spans="1:4">
      <c r="A923" s="22">
        <v>45118</v>
      </c>
      <c r="B923" s="23">
        <v>8</v>
      </c>
      <c r="D923" s="36">
        <f t="shared" si="14"/>
        <v>31</v>
      </c>
    </row>
    <row r="924" spans="1:4">
      <c r="A924" s="22">
        <v>45119</v>
      </c>
      <c r="B924" s="23">
        <v>8</v>
      </c>
      <c r="D924" s="36">
        <f t="shared" si="14"/>
        <v>31</v>
      </c>
    </row>
    <row r="925" spans="1:4">
      <c r="A925" s="22">
        <v>45120</v>
      </c>
      <c r="B925" s="23">
        <v>8</v>
      </c>
      <c r="D925" s="36">
        <f t="shared" si="14"/>
        <v>31</v>
      </c>
    </row>
    <row r="926" spans="1:4">
      <c r="A926" s="22">
        <v>45121</v>
      </c>
      <c r="B926" s="23">
        <v>8</v>
      </c>
      <c r="D926" s="36">
        <f t="shared" si="14"/>
        <v>31</v>
      </c>
    </row>
    <row r="927" spans="1:4">
      <c r="A927" s="22">
        <v>45122</v>
      </c>
      <c r="B927" s="23">
        <v>0</v>
      </c>
      <c r="D927" s="36">
        <f t="shared" si="14"/>
        <v>31</v>
      </c>
    </row>
    <row r="928" spans="1:4">
      <c r="A928" s="22">
        <v>45123</v>
      </c>
      <c r="B928" s="23">
        <v>0</v>
      </c>
      <c r="D928" s="36">
        <f t="shared" si="14"/>
        <v>31</v>
      </c>
    </row>
    <row r="929" spans="1:4">
      <c r="A929" s="22">
        <v>45124</v>
      </c>
      <c r="B929" s="23">
        <v>8</v>
      </c>
      <c r="D929" s="36">
        <f t="shared" si="14"/>
        <v>31</v>
      </c>
    </row>
    <row r="930" spans="1:4">
      <c r="A930" s="22">
        <v>45125</v>
      </c>
      <c r="B930" s="23">
        <v>8</v>
      </c>
      <c r="D930" s="36">
        <f t="shared" si="14"/>
        <v>31</v>
      </c>
    </row>
    <row r="931" spans="1:4">
      <c r="A931" s="22">
        <v>45126</v>
      </c>
      <c r="B931" s="23">
        <v>8</v>
      </c>
      <c r="D931" s="36">
        <f t="shared" si="14"/>
        <v>31</v>
      </c>
    </row>
    <row r="932" spans="1:4">
      <c r="A932" s="22">
        <v>45127</v>
      </c>
      <c r="B932" s="23">
        <v>8</v>
      </c>
      <c r="D932" s="36">
        <f t="shared" si="14"/>
        <v>31</v>
      </c>
    </row>
    <row r="933" spans="1:4">
      <c r="A933" s="22">
        <v>45128</v>
      </c>
      <c r="B933" s="23">
        <v>8</v>
      </c>
      <c r="D933" s="36">
        <f t="shared" si="14"/>
        <v>31</v>
      </c>
    </row>
    <row r="934" spans="1:4">
      <c r="A934" s="22">
        <v>45129</v>
      </c>
      <c r="B934" s="23">
        <v>0</v>
      </c>
      <c r="D934" s="36">
        <f t="shared" si="14"/>
        <v>31</v>
      </c>
    </row>
    <row r="935" spans="1:4">
      <c r="A935" s="22">
        <v>45130</v>
      </c>
      <c r="B935" s="23">
        <v>0</v>
      </c>
      <c r="D935" s="36">
        <f t="shared" si="14"/>
        <v>31</v>
      </c>
    </row>
    <row r="936" spans="1:4">
      <c r="A936" s="22">
        <v>45131</v>
      </c>
      <c r="B936" s="23">
        <v>8</v>
      </c>
      <c r="D936" s="36">
        <f t="shared" si="14"/>
        <v>31</v>
      </c>
    </row>
    <row r="937" spans="1:4">
      <c r="A937" s="22">
        <v>45132</v>
      </c>
      <c r="B937" s="23">
        <v>8</v>
      </c>
      <c r="D937" s="36">
        <f t="shared" si="14"/>
        <v>31</v>
      </c>
    </row>
    <row r="938" spans="1:4">
      <c r="A938" s="22">
        <v>45133</v>
      </c>
      <c r="B938" s="23">
        <v>8</v>
      </c>
      <c r="D938" s="36">
        <f t="shared" si="14"/>
        <v>31</v>
      </c>
    </row>
    <row r="939" spans="1:4">
      <c r="A939" s="22">
        <v>45134</v>
      </c>
      <c r="B939" s="23">
        <v>8</v>
      </c>
      <c r="D939" s="36">
        <f t="shared" si="14"/>
        <v>31</v>
      </c>
    </row>
    <row r="940" spans="1:4">
      <c r="A940" s="22">
        <v>45135</v>
      </c>
      <c r="B940" s="23">
        <v>8</v>
      </c>
      <c r="D940" s="36">
        <f t="shared" si="14"/>
        <v>31</v>
      </c>
    </row>
    <row r="941" spans="1:4">
      <c r="A941" s="22">
        <v>45136</v>
      </c>
      <c r="B941" s="23">
        <v>0</v>
      </c>
      <c r="D941" s="36">
        <f t="shared" si="14"/>
        <v>31</v>
      </c>
    </row>
    <row r="942" spans="1:4">
      <c r="A942" s="22">
        <v>45137</v>
      </c>
      <c r="B942" s="23">
        <v>0</v>
      </c>
      <c r="D942" s="36">
        <f t="shared" si="14"/>
        <v>31</v>
      </c>
    </row>
    <row r="943" spans="1:4">
      <c r="A943" s="22">
        <v>45138</v>
      </c>
      <c r="B943" s="23">
        <v>8</v>
      </c>
      <c r="C943" s="23">
        <f>SUM(B913:B943)</f>
        <v>160</v>
      </c>
      <c r="D943" s="36">
        <f t="shared" ref="D943:D1006" si="15">MONTH(A943)+(YEAR(A943)-2021)*12</f>
        <v>31</v>
      </c>
    </row>
    <row r="944" spans="1:4">
      <c r="A944" s="22">
        <v>45139</v>
      </c>
      <c r="B944" s="23">
        <v>8</v>
      </c>
      <c r="D944" s="36">
        <f t="shared" si="15"/>
        <v>32</v>
      </c>
    </row>
    <row r="945" spans="1:4">
      <c r="A945" s="22">
        <v>45140</v>
      </c>
      <c r="B945" s="23">
        <v>8</v>
      </c>
      <c r="D945" s="36">
        <f t="shared" si="15"/>
        <v>32</v>
      </c>
    </row>
    <row r="946" spans="1:4">
      <c r="A946" s="22">
        <v>45141</v>
      </c>
      <c r="B946" s="23">
        <v>8</v>
      </c>
      <c r="D946" s="36">
        <f t="shared" si="15"/>
        <v>32</v>
      </c>
    </row>
    <row r="947" spans="1:4">
      <c r="A947" s="22">
        <v>45142</v>
      </c>
      <c r="B947" s="23">
        <v>8</v>
      </c>
      <c r="D947" s="36">
        <f t="shared" si="15"/>
        <v>32</v>
      </c>
    </row>
    <row r="948" spans="1:4">
      <c r="A948" s="22">
        <v>45143</v>
      </c>
      <c r="B948" s="23">
        <v>0</v>
      </c>
      <c r="D948" s="36">
        <f t="shared" si="15"/>
        <v>32</v>
      </c>
    </row>
    <row r="949" spans="1:4">
      <c r="A949" s="22">
        <v>45144</v>
      </c>
      <c r="B949" s="23">
        <v>0</v>
      </c>
      <c r="D949" s="36">
        <f t="shared" si="15"/>
        <v>32</v>
      </c>
    </row>
    <row r="950" spans="1:4">
      <c r="A950" s="22">
        <v>45145</v>
      </c>
      <c r="B950" s="23">
        <v>8</v>
      </c>
      <c r="D950" s="36">
        <f t="shared" si="15"/>
        <v>32</v>
      </c>
    </row>
    <row r="951" spans="1:4">
      <c r="A951" s="22">
        <v>45146</v>
      </c>
      <c r="B951" s="23">
        <v>8</v>
      </c>
      <c r="D951" s="36">
        <f t="shared" si="15"/>
        <v>32</v>
      </c>
    </row>
    <row r="952" spans="1:4">
      <c r="A952" s="22">
        <v>45147</v>
      </c>
      <c r="B952" s="23">
        <v>8</v>
      </c>
      <c r="D952" s="36">
        <f t="shared" si="15"/>
        <v>32</v>
      </c>
    </row>
    <row r="953" spans="1:4">
      <c r="A953" s="22">
        <v>45148</v>
      </c>
      <c r="B953" s="23">
        <v>8</v>
      </c>
      <c r="D953" s="36">
        <f t="shared" si="15"/>
        <v>32</v>
      </c>
    </row>
    <row r="954" spans="1:4">
      <c r="A954" s="22">
        <v>45149</v>
      </c>
      <c r="B954" s="23">
        <v>8</v>
      </c>
      <c r="D954" s="36">
        <f t="shared" si="15"/>
        <v>32</v>
      </c>
    </row>
    <row r="955" spans="1:4">
      <c r="A955" s="22">
        <v>45150</v>
      </c>
      <c r="B955" s="23">
        <v>0</v>
      </c>
      <c r="D955" s="36">
        <f t="shared" si="15"/>
        <v>32</v>
      </c>
    </row>
    <row r="956" spans="1:4">
      <c r="A956" s="22">
        <v>45151</v>
      </c>
      <c r="B956" s="23">
        <v>0</v>
      </c>
      <c r="D956" s="36">
        <f t="shared" si="15"/>
        <v>32</v>
      </c>
    </row>
    <row r="957" spans="1:4">
      <c r="A957" s="22">
        <v>45152</v>
      </c>
      <c r="B957" s="23">
        <v>8</v>
      </c>
      <c r="D957" s="36">
        <f t="shared" si="15"/>
        <v>32</v>
      </c>
    </row>
    <row r="958" spans="1:4">
      <c r="A958" s="22">
        <v>45153</v>
      </c>
      <c r="B958" s="23">
        <v>8</v>
      </c>
      <c r="D958" s="36">
        <f t="shared" si="15"/>
        <v>32</v>
      </c>
    </row>
    <row r="959" spans="1:4">
      <c r="A959" s="22">
        <v>45154</v>
      </c>
      <c r="B959" s="23">
        <v>8</v>
      </c>
      <c r="D959" s="36">
        <f t="shared" si="15"/>
        <v>32</v>
      </c>
    </row>
    <row r="960" spans="1:4">
      <c r="A960" s="22">
        <v>45155</v>
      </c>
      <c r="B960" s="23">
        <v>8</v>
      </c>
      <c r="D960" s="36">
        <f t="shared" si="15"/>
        <v>32</v>
      </c>
    </row>
    <row r="961" spans="1:4">
      <c r="A961" s="22">
        <v>45156</v>
      </c>
      <c r="B961" s="23">
        <v>8</v>
      </c>
      <c r="D961" s="36">
        <f t="shared" si="15"/>
        <v>32</v>
      </c>
    </row>
    <row r="962" spans="1:4">
      <c r="A962" s="22">
        <v>45157</v>
      </c>
      <c r="B962" s="23">
        <v>0</v>
      </c>
      <c r="D962" s="36">
        <f t="shared" si="15"/>
        <v>32</v>
      </c>
    </row>
    <row r="963" spans="1:4">
      <c r="A963" s="22">
        <v>45158</v>
      </c>
      <c r="B963" s="23">
        <v>0</v>
      </c>
      <c r="D963" s="36">
        <f t="shared" si="15"/>
        <v>32</v>
      </c>
    </row>
    <row r="964" spans="1:4">
      <c r="A964" s="22">
        <v>45159</v>
      </c>
      <c r="B964" s="23">
        <v>8</v>
      </c>
      <c r="D964" s="36">
        <f t="shared" si="15"/>
        <v>32</v>
      </c>
    </row>
    <row r="965" spans="1:4">
      <c r="A965" s="22">
        <v>45160</v>
      </c>
      <c r="B965" s="23">
        <v>8</v>
      </c>
      <c r="D965" s="36">
        <f t="shared" si="15"/>
        <v>32</v>
      </c>
    </row>
    <row r="966" spans="1:4">
      <c r="A966" s="22">
        <v>45161</v>
      </c>
      <c r="B966" s="23">
        <v>8</v>
      </c>
      <c r="D966" s="36">
        <f t="shared" si="15"/>
        <v>32</v>
      </c>
    </row>
    <row r="967" spans="1:4">
      <c r="A967" s="22">
        <v>45162</v>
      </c>
      <c r="B967" s="23">
        <v>8</v>
      </c>
      <c r="D967" s="36">
        <f t="shared" si="15"/>
        <v>32</v>
      </c>
    </row>
    <row r="968" spans="1:4">
      <c r="A968" s="22">
        <v>45163</v>
      </c>
      <c r="B968" s="23">
        <v>8</v>
      </c>
      <c r="D968" s="36">
        <f t="shared" si="15"/>
        <v>32</v>
      </c>
    </row>
    <row r="969" spans="1:4">
      <c r="A969" s="22">
        <v>45164</v>
      </c>
      <c r="B969" s="23">
        <v>0</v>
      </c>
      <c r="D969" s="36">
        <f t="shared" si="15"/>
        <v>32</v>
      </c>
    </row>
    <row r="970" spans="1:4">
      <c r="A970" s="22">
        <v>45165</v>
      </c>
      <c r="B970" s="23">
        <v>0</v>
      </c>
      <c r="D970" s="36">
        <f t="shared" si="15"/>
        <v>32</v>
      </c>
    </row>
    <row r="971" spans="1:4">
      <c r="A971" s="22">
        <v>45166</v>
      </c>
      <c r="B971" s="23">
        <v>8</v>
      </c>
      <c r="D971" s="36">
        <f t="shared" si="15"/>
        <v>32</v>
      </c>
    </row>
    <row r="972" spans="1:4">
      <c r="A972" s="22">
        <v>45167</v>
      </c>
      <c r="B972" s="23">
        <v>8</v>
      </c>
      <c r="D972" s="36">
        <f t="shared" si="15"/>
        <v>32</v>
      </c>
    </row>
    <row r="973" spans="1:4">
      <c r="A973" s="22">
        <v>45168</v>
      </c>
      <c r="B973" s="23">
        <v>8</v>
      </c>
      <c r="D973" s="36">
        <f t="shared" si="15"/>
        <v>32</v>
      </c>
    </row>
    <row r="974" spans="1:4">
      <c r="A974" s="22">
        <v>45169</v>
      </c>
      <c r="B974" s="23">
        <v>8</v>
      </c>
      <c r="C974" s="23">
        <f>SUM(B944:B974)</f>
        <v>184</v>
      </c>
      <c r="D974" s="36">
        <f t="shared" si="15"/>
        <v>32</v>
      </c>
    </row>
    <row r="975" spans="1:4">
      <c r="A975" s="22">
        <v>45170</v>
      </c>
      <c r="B975" s="23">
        <v>8</v>
      </c>
      <c r="D975" s="36">
        <f t="shared" si="15"/>
        <v>33</v>
      </c>
    </row>
    <row r="976" spans="1:4">
      <c r="A976" s="22">
        <v>45171</v>
      </c>
      <c r="B976" s="23">
        <v>0</v>
      </c>
      <c r="D976" s="36">
        <f t="shared" si="15"/>
        <v>33</v>
      </c>
    </row>
    <row r="977" spans="1:4">
      <c r="A977" s="22">
        <v>45172</v>
      </c>
      <c r="B977" s="23">
        <v>0</v>
      </c>
      <c r="D977" s="36">
        <f t="shared" si="15"/>
        <v>33</v>
      </c>
    </row>
    <row r="978" spans="1:4">
      <c r="A978" s="22">
        <v>45173</v>
      </c>
      <c r="B978" s="23">
        <v>8</v>
      </c>
      <c r="D978" s="36">
        <f t="shared" si="15"/>
        <v>33</v>
      </c>
    </row>
    <row r="979" spans="1:4">
      <c r="A979" s="22">
        <v>45174</v>
      </c>
      <c r="B979" s="23">
        <v>8</v>
      </c>
      <c r="D979" s="36">
        <f t="shared" si="15"/>
        <v>33</v>
      </c>
    </row>
    <row r="980" spans="1:4">
      <c r="A980" s="22">
        <v>45175</v>
      </c>
      <c r="B980" s="23">
        <v>8</v>
      </c>
      <c r="D980" s="36">
        <f t="shared" si="15"/>
        <v>33</v>
      </c>
    </row>
    <row r="981" spans="1:4">
      <c r="A981" s="22">
        <v>45176</v>
      </c>
      <c r="B981" s="23">
        <v>8</v>
      </c>
      <c r="D981" s="36">
        <f t="shared" si="15"/>
        <v>33</v>
      </c>
    </row>
    <row r="982" spans="1:4">
      <c r="A982" s="22">
        <v>45177</v>
      </c>
      <c r="B982" s="23">
        <v>8</v>
      </c>
      <c r="D982" s="36">
        <f t="shared" si="15"/>
        <v>33</v>
      </c>
    </row>
    <row r="983" spans="1:4">
      <c r="A983" s="22">
        <v>45178</v>
      </c>
      <c r="B983" s="23">
        <v>0</v>
      </c>
      <c r="D983" s="36">
        <f t="shared" si="15"/>
        <v>33</v>
      </c>
    </row>
    <row r="984" spans="1:4">
      <c r="A984" s="22">
        <v>45179</v>
      </c>
      <c r="B984" s="23">
        <v>0</v>
      </c>
      <c r="D984" s="36">
        <f t="shared" si="15"/>
        <v>33</v>
      </c>
    </row>
    <row r="985" spans="1:4">
      <c r="A985" s="22">
        <v>45180</v>
      </c>
      <c r="B985" s="23">
        <v>8</v>
      </c>
      <c r="D985" s="36">
        <f t="shared" si="15"/>
        <v>33</v>
      </c>
    </row>
    <row r="986" spans="1:4">
      <c r="A986" s="22">
        <v>45181</v>
      </c>
      <c r="B986" s="23">
        <v>8</v>
      </c>
      <c r="D986" s="36">
        <f t="shared" si="15"/>
        <v>33</v>
      </c>
    </row>
    <row r="987" spans="1:4">
      <c r="A987" s="22">
        <v>45182</v>
      </c>
      <c r="B987" s="23">
        <v>8</v>
      </c>
      <c r="D987" s="36">
        <f t="shared" si="15"/>
        <v>33</v>
      </c>
    </row>
    <row r="988" spans="1:4">
      <c r="A988" s="22">
        <v>45183</v>
      </c>
      <c r="B988" s="23">
        <v>8</v>
      </c>
      <c r="D988" s="36">
        <f t="shared" si="15"/>
        <v>33</v>
      </c>
    </row>
    <row r="989" spans="1:4">
      <c r="A989" s="22">
        <v>45184</v>
      </c>
      <c r="B989" s="23">
        <v>8</v>
      </c>
      <c r="D989" s="36">
        <f t="shared" si="15"/>
        <v>33</v>
      </c>
    </row>
    <row r="990" spans="1:4">
      <c r="A990" s="22">
        <v>45185</v>
      </c>
      <c r="B990" s="23">
        <v>0</v>
      </c>
      <c r="D990" s="36">
        <f t="shared" si="15"/>
        <v>33</v>
      </c>
    </row>
    <row r="991" spans="1:4">
      <c r="A991" s="22">
        <v>45186</v>
      </c>
      <c r="B991" s="23">
        <v>0</v>
      </c>
      <c r="D991" s="36">
        <f t="shared" si="15"/>
        <v>33</v>
      </c>
    </row>
    <row r="992" spans="1:4">
      <c r="A992" s="22">
        <v>45187</v>
      </c>
      <c r="B992" s="23">
        <v>8</v>
      </c>
      <c r="D992" s="36">
        <f t="shared" si="15"/>
        <v>33</v>
      </c>
    </row>
    <row r="993" spans="1:4">
      <c r="A993" s="22">
        <v>45188</v>
      </c>
      <c r="B993" s="23">
        <v>8</v>
      </c>
      <c r="D993" s="36">
        <f t="shared" si="15"/>
        <v>33</v>
      </c>
    </row>
    <row r="994" spans="1:4">
      <c r="A994" s="22">
        <v>45189</v>
      </c>
      <c r="B994" s="23">
        <v>8</v>
      </c>
      <c r="D994" s="36">
        <f t="shared" si="15"/>
        <v>33</v>
      </c>
    </row>
    <row r="995" spans="1:4">
      <c r="A995" s="22">
        <v>45190</v>
      </c>
      <c r="B995" s="23">
        <v>8</v>
      </c>
      <c r="D995" s="36">
        <f t="shared" si="15"/>
        <v>33</v>
      </c>
    </row>
    <row r="996" spans="1:4">
      <c r="A996" s="22">
        <v>45191</v>
      </c>
      <c r="B996" s="23">
        <v>8</v>
      </c>
      <c r="D996" s="36">
        <f t="shared" si="15"/>
        <v>33</v>
      </c>
    </row>
    <row r="997" spans="1:4">
      <c r="A997" s="22">
        <v>45192</v>
      </c>
      <c r="B997" s="23">
        <v>0</v>
      </c>
      <c r="D997" s="36">
        <f t="shared" si="15"/>
        <v>33</v>
      </c>
    </row>
    <row r="998" spans="1:4">
      <c r="A998" s="22">
        <v>45193</v>
      </c>
      <c r="B998" s="23">
        <v>0</v>
      </c>
      <c r="D998" s="36">
        <f t="shared" si="15"/>
        <v>33</v>
      </c>
    </row>
    <row r="999" spans="1:4">
      <c r="A999" s="22">
        <v>45194</v>
      </c>
      <c r="B999" s="23">
        <v>8</v>
      </c>
      <c r="D999" s="36">
        <f t="shared" si="15"/>
        <v>33</v>
      </c>
    </row>
    <row r="1000" spans="1:4">
      <c r="A1000" s="22">
        <v>45195</v>
      </c>
      <c r="B1000" s="23">
        <v>8</v>
      </c>
      <c r="D1000" s="36">
        <f t="shared" si="15"/>
        <v>33</v>
      </c>
    </row>
    <row r="1001" spans="1:4">
      <c r="A1001" s="22">
        <v>45196</v>
      </c>
      <c r="B1001" s="23">
        <v>8</v>
      </c>
      <c r="D1001" s="36">
        <f t="shared" si="15"/>
        <v>33</v>
      </c>
    </row>
    <row r="1002" spans="1:4">
      <c r="A1002" s="22">
        <v>45197</v>
      </c>
      <c r="B1002" s="23">
        <v>8</v>
      </c>
      <c r="D1002" s="36">
        <f t="shared" si="15"/>
        <v>33</v>
      </c>
    </row>
    <row r="1003" spans="1:4">
      <c r="A1003" s="22">
        <v>45198</v>
      </c>
      <c r="B1003" s="23">
        <v>8</v>
      </c>
      <c r="D1003" s="36">
        <f t="shared" si="15"/>
        <v>33</v>
      </c>
    </row>
    <row r="1004" spans="1:4">
      <c r="A1004" s="22">
        <v>45199</v>
      </c>
      <c r="B1004" s="23">
        <v>0</v>
      </c>
      <c r="C1004" s="23">
        <f>SUM(B975:B1004)</f>
        <v>168</v>
      </c>
      <c r="D1004" s="36">
        <f t="shared" si="15"/>
        <v>33</v>
      </c>
    </row>
    <row r="1005" spans="1:4">
      <c r="A1005" s="22">
        <v>45200</v>
      </c>
      <c r="B1005" s="23">
        <v>0</v>
      </c>
      <c r="D1005" s="36">
        <f t="shared" si="15"/>
        <v>34</v>
      </c>
    </row>
    <row r="1006" spans="1:4">
      <c r="A1006" s="22">
        <v>45201</v>
      </c>
      <c r="B1006" s="23">
        <v>8</v>
      </c>
      <c r="D1006" s="36">
        <f t="shared" si="15"/>
        <v>34</v>
      </c>
    </row>
    <row r="1007" spans="1:4">
      <c r="A1007" s="22">
        <v>45202</v>
      </c>
      <c r="B1007" s="23">
        <v>8</v>
      </c>
      <c r="D1007" s="36">
        <f t="shared" ref="D1007:D1070" si="16">MONTH(A1007)+(YEAR(A1007)-2021)*12</f>
        <v>34</v>
      </c>
    </row>
    <row r="1008" spans="1:4">
      <c r="A1008" s="22">
        <v>45203</v>
      </c>
      <c r="B1008" s="23">
        <v>8</v>
      </c>
      <c r="D1008" s="36">
        <f t="shared" si="16"/>
        <v>34</v>
      </c>
    </row>
    <row r="1009" spans="1:4">
      <c r="A1009" s="22">
        <v>45204</v>
      </c>
      <c r="B1009" s="23">
        <v>8</v>
      </c>
      <c r="D1009" s="36">
        <f t="shared" si="16"/>
        <v>34</v>
      </c>
    </row>
    <row r="1010" spans="1:4">
      <c r="A1010" s="22">
        <v>45205</v>
      </c>
      <c r="B1010" s="23">
        <v>8</v>
      </c>
      <c r="D1010" s="36">
        <f t="shared" si="16"/>
        <v>34</v>
      </c>
    </row>
    <row r="1011" spans="1:4">
      <c r="A1011" s="22">
        <v>45206</v>
      </c>
      <c r="B1011" s="23">
        <v>0</v>
      </c>
      <c r="D1011" s="36">
        <f t="shared" si="16"/>
        <v>34</v>
      </c>
    </row>
    <row r="1012" spans="1:4">
      <c r="A1012" s="22">
        <v>45207</v>
      </c>
      <c r="B1012" s="23">
        <v>0</v>
      </c>
      <c r="D1012" s="36">
        <f t="shared" si="16"/>
        <v>34</v>
      </c>
    </row>
    <row r="1013" spans="1:4">
      <c r="A1013" s="22">
        <v>45208</v>
      </c>
      <c r="B1013" s="23">
        <v>8</v>
      </c>
      <c r="D1013" s="36">
        <f t="shared" si="16"/>
        <v>34</v>
      </c>
    </row>
    <row r="1014" spans="1:4">
      <c r="A1014" s="22">
        <v>45209</v>
      </c>
      <c r="B1014" s="23">
        <v>8</v>
      </c>
      <c r="D1014" s="36">
        <f t="shared" si="16"/>
        <v>34</v>
      </c>
    </row>
    <row r="1015" spans="1:4">
      <c r="A1015" s="22">
        <v>45210</v>
      </c>
      <c r="B1015" s="23">
        <v>8</v>
      </c>
      <c r="D1015" s="36">
        <f t="shared" si="16"/>
        <v>34</v>
      </c>
    </row>
    <row r="1016" spans="1:4">
      <c r="A1016" s="22">
        <v>45211</v>
      </c>
      <c r="B1016" s="23">
        <v>8</v>
      </c>
      <c r="D1016" s="36">
        <f t="shared" si="16"/>
        <v>34</v>
      </c>
    </row>
    <row r="1017" spans="1:4">
      <c r="A1017" s="22">
        <v>45212</v>
      </c>
      <c r="B1017" s="23">
        <v>8</v>
      </c>
      <c r="D1017" s="36">
        <f t="shared" si="16"/>
        <v>34</v>
      </c>
    </row>
    <row r="1018" spans="1:4">
      <c r="A1018" s="22">
        <v>45213</v>
      </c>
      <c r="B1018" s="23">
        <v>0</v>
      </c>
      <c r="D1018" s="36">
        <f t="shared" si="16"/>
        <v>34</v>
      </c>
    </row>
    <row r="1019" spans="1:4">
      <c r="A1019" s="22">
        <v>45214</v>
      </c>
      <c r="B1019" s="23">
        <v>0</v>
      </c>
      <c r="D1019" s="36">
        <f t="shared" si="16"/>
        <v>34</v>
      </c>
    </row>
    <row r="1020" spans="1:4">
      <c r="A1020" s="22">
        <v>45215</v>
      </c>
      <c r="B1020" s="23">
        <v>8</v>
      </c>
      <c r="D1020" s="36">
        <f t="shared" si="16"/>
        <v>34</v>
      </c>
    </row>
    <row r="1021" spans="1:4">
      <c r="A1021" s="22">
        <v>45216</v>
      </c>
      <c r="B1021" s="23">
        <v>8</v>
      </c>
      <c r="D1021" s="36">
        <f t="shared" si="16"/>
        <v>34</v>
      </c>
    </row>
    <row r="1022" spans="1:4">
      <c r="A1022" s="22">
        <v>45217</v>
      </c>
      <c r="B1022" s="23">
        <v>8</v>
      </c>
      <c r="D1022" s="36">
        <f t="shared" si="16"/>
        <v>34</v>
      </c>
    </row>
    <row r="1023" spans="1:4">
      <c r="A1023" s="22">
        <v>45218</v>
      </c>
      <c r="B1023" s="23">
        <v>8</v>
      </c>
      <c r="D1023" s="36">
        <f t="shared" si="16"/>
        <v>34</v>
      </c>
    </row>
    <row r="1024" spans="1:4">
      <c r="A1024" s="22">
        <v>45219</v>
      </c>
      <c r="B1024" s="23">
        <v>8</v>
      </c>
      <c r="D1024" s="36">
        <f t="shared" si="16"/>
        <v>34</v>
      </c>
    </row>
    <row r="1025" spans="1:4">
      <c r="A1025" s="22">
        <v>45220</v>
      </c>
      <c r="B1025" s="23">
        <v>0</v>
      </c>
      <c r="D1025" s="36">
        <f t="shared" si="16"/>
        <v>34</v>
      </c>
    </row>
    <row r="1026" spans="1:4">
      <c r="A1026" s="22">
        <v>45221</v>
      </c>
      <c r="B1026" s="23">
        <v>0</v>
      </c>
      <c r="D1026" s="36">
        <f t="shared" si="16"/>
        <v>34</v>
      </c>
    </row>
    <row r="1027" spans="1:4">
      <c r="A1027" s="22">
        <v>45222</v>
      </c>
      <c r="B1027" s="23">
        <v>8</v>
      </c>
      <c r="D1027" s="36">
        <f t="shared" si="16"/>
        <v>34</v>
      </c>
    </row>
    <row r="1028" spans="1:4">
      <c r="A1028" s="22">
        <v>45223</v>
      </c>
      <c r="B1028" s="23">
        <v>8</v>
      </c>
      <c r="D1028" s="36">
        <f t="shared" si="16"/>
        <v>34</v>
      </c>
    </row>
    <row r="1029" spans="1:4">
      <c r="A1029" s="22">
        <v>45224</v>
      </c>
      <c r="B1029" s="23">
        <v>8</v>
      </c>
      <c r="D1029" s="36">
        <f t="shared" si="16"/>
        <v>34</v>
      </c>
    </row>
    <row r="1030" spans="1:4">
      <c r="A1030" s="22">
        <v>45225</v>
      </c>
      <c r="B1030" s="23">
        <v>8</v>
      </c>
      <c r="D1030" s="36">
        <f t="shared" si="16"/>
        <v>34</v>
      </c>
    </row>
    <row r="1031" spans="1:4">
      <c r="A1031" s="22">
        <v>45226</v>
      </c>
      <c r="B1031" s="23">
        <v>8</v>
      </c>
      <c r="D1031" s="36">
        <f t="shared" si="16"/>
        <v>34</v>
      </c>
    </row>
    <row r="1032" spans="1:4">
      <c r="A1032" s="22">
        <v>45227</v>
      </c>
      <c r="B1032" s="23">
        <v>0</v>
      </c>
      <c r="D1032" s="36">
        <f t="shared" si="16"/>
        <v>34</v>
      </c>
    </row>
    <row r="1033" spans="1:4">
      <c r="A1033" s="22">
        <v>45228</v>
      </c>
      <c r="B1033" s="23">
        <v>0</v>
      </c>
      <c r="D1033" s="36">
        <f t="shared" si="16"/>
        <v>34</v>
      </c>
    </row>
    <row r="1034" spans="1:4">
      <c r="A1034" s="22">
        <v>45229</v>
      </c>
      <c r="B1034" s="23">
        <v>8</v>
      </c>
      <c r="D1034" s="36">
        <f t="shared" si="16"/>
        <v>34</v>
      </c>
    </row>
    <row r="1035" spans="1:4">
      <c r="A1035" s="22">
        <v>45230</v>
      </c>
      <c r="B1035" s="23">
        <v>8</v>
      </c>
      <c r="C1035" s="23">
        <f>SUM(B1005:B1035)</f>
        <v>176</v>
      </c>
      <c r="D1035" s="36">
        <f t="shared" si="16"/>
        <v>34</v>
      </c>
    </row>
    <row r="1036" spans="1:4">
      <c r="A1036" s="22">
        <v>45231</v>
      </c>
      <c r="B1036" s="23">
        <v>8</v>
      </c>
      <c r="D1036" s="36">
        <f t="shared" si="16"/>
        <v>35</v>
      </c>
    </row>
    <row r="1037" spans="1:4">
      <c r="A1037" s="22">
        <v>45232</v>
      </c>
      <c r="B1037" s="23">
        <v>8</v>
      </c>
      <c r="D1037" s="36">
        <f t="shared" si="16"/>
        <v>35</v>
      </c>
    </row>
    <row r="1038" spans="1:4">
      <c r="A1038" s="22">
        <v>45233</v>
      </c>
      <c r="B1038" s="23">
        <v>8</v>
      </c>
      <c r="D1038" s="36">
        <f t="shared" si="16"/>
        <v>35</v>
      </c>
    </row>
    <row r="1039" spans="1:4">
      <c r="A1039" s="22">
        <v>45234</v>
      </c>
      <c r="B1039" s="23">
        <v>0</v>
      </c>
      <c r="D1039" s="36">
        <f t="shared" si="16"/>
        <v>35</v>
      </c>
    </row>
    <row r="1040" spans="1:4">
      <c r="A1040" s="22">
        <v>45235</v>
      </c>
      <c r="B1040" s="23">
        <v>0</v>
      </c>
      <c r="D1040" s="36">
        <f t="shared" si="16"/>
        <v>35</v>
      </c>
    </row>
    <row r="1041" spans="1:4">
      <c r="A1041" s="22">
        <v>45236</v>
      </c>
      <c r="B1041" s="23">
        <v>8</v>
      </c>
      <c r="D1041" s="36">
        <f t="shared" si="16"/>
        <v>35</v>
      </c>
    </row>
    <row r="1042" spans="1:4">
      <c r="A1042" s="22">
        <v>45237</v>
      </c>
      <c r="B1042" s="23">
        <v>8</v>
      </c>
      <c r="D1042" s="36">
        <f t="shared" si="16"/>
        <v>35</v>
      </c>
    </row>
    <row r="1043" spans="1:4">
      <c r="A1043" s="22">
        <v>45238</v>
      </c>
      <c r="B1043" s="23">
        <v>8</v>
      </c>
      <c r="D1043" s="36">
        <f t="shared" si="16"/>
        <v>35</v>
      </c>
    </row>
    <row r="1044" spans="1:4">
      <c r="A1044" s="22">
        <v>45239</v>
      </c>
      <c r="B1044" s="23">
        <v>8</v>
      </c>
      <c r="D1044" s="36">
        <f t="shared" si="16"/>
        <v>35</v>
      </c>
    </row>
    <row r="1045" spans="1:4">
      <c r="A1045" s="22">
        <v>45240</v>
      </c>
      <c r="B1045" s="23">
        <v>8</v>
      </c>
      <c r="D1045" s="36">
        <f t="shared" si="16"/>
        <v>35</v>
      </c>
    </row>
    <row r="1046" spans="1:4">
      <c r="A1046" s="22">
        <v>45241</v>
      </c>
      <c r="B1046" s="23">
        <v>0</v>
      </c>
      <c r="D1046" s="36">
        <f t="shared" si="16"/>
        <v>35</v>
      </c>
    </row>
    <row r="1047" spans="1:4">
      <c r="A1047" s="22">
        <v>45242</v>
      </c>
      <c r="B1047" s="23">
        <v>0</v>
      </c>
      <c r="D1047" s="36">
        <f t="shared" si="16"/>
        <v>35</v>
      </c>
    </row>
    <row r="1048" spans="1:4">
      <c r="A1048" s="22">
        <v>45243</v>
      </c>
      <c r="B1048" s="23">
        <v>8</v>
      </c>
      <c r="D1048" s="36">
        <f t="shared" si="16"/>
        <v>35</v>
      </c>
    </row>
    <row r="1049" spans="1:4">
      <c r="A1049" s="22">
        <v>45244</v>
      </c>
      <c r="B1049" s="23">
        <v>8</v>
      </c>
      <c r="D1049" s="36">
        <f t="shared" si="16"/>
        <v>35</v>
      </c>
    </row>
    <row r="1050" spans="1:4">
      <c r="A1050" s="22">
        <v>45245</v>
      </c>
      <c r="B1050" s="23">
        <v>8</v>
      </c>
      <c r="D1050" s="36">
        <f t="shared" si="16"/>
        <v>35</v>
      </c>
    </row>
    <row r="1051" spans="1:4">
      <c r="A1051" s="22">
        <v>45246</v>
      </c>
      <c r="B1051" s="23">
        <v>8</v>
      </c>
      <c r="D1051" s="36">
        <f t="shared" si="16"/>
        <v>35</v>
      </c>
    </row>
    <row r="1052" spans="1:4">
      <c r="A1052" s="22">
        <v>45247</v>
      </c>
      <c r="B1052" s="165">
        <v>7</v>
      </c>
      <c r="D1052" s="36">
        <f t="shared" si="16"/>
        <v>35</v>
      </c>
    </row>
    <row r="1053" spans="1:4">
      <c r="A1053" s="22">
        <v>45248</v>
      </c>
      <c r="B1053" s="25">
        <v>0</v>
      </c>
      <c r="D1053" s="36">
        <f t="shared" si="16"/>
        <v>35</v>
      </c>
    </row>
    <row r="1054" spans="1:4">
      <c r="A1054" s="22">
        <v>45249</v>
      </c>
      <c r="B1054" s="23">
        <v>0</v>
      </c>
      <c r="D1054" s="36">
        <f t="shared" si="16"/>
        <v>35</v>
      </c>
    </row>
    <row r="1055" spans="1:4">
      <c r="A1055" s="22">
        <v>45250</v>
      </c>
      <c r="B1055" s="25">
        <v>0</v>
      </c>
      <c r="D1055" s="36">
        <f t="shared" si="16"/>
        <v>35</v>
      </c>
    </row>
    <row r="1056" spans="1:4">
      <c r="A1056" s="22">
        <v>45251</v>
      </c>
      <c r="B1056" s="23">
        <v>8</v>
      </c>
      <c r="D1056" s="36">
        <f t="shared" si="16"/>
        <v>35</v>
      </c>
    </row>
    <row r="1057" spans="1:4">
      <c r="A1057" s="22">
        <v>45252</v>
      </c>
      <c r="B1057" s="23">
        <v>8</v>
      </c>
      <c r="D1057" s="36">
        <f t="shared" si="16"/>
        <v>35</v>
      </c>
    </row>
    <row r="1058" spans="1:4">
      <c r="A1058" s="22">
        <v>45253</v>
      </c>
      <c r="B1058" s="23">
        <v>8</v>
      </c>
      <c r="D1058" s="36">
        <f t="shared" si="16"/>
        <v>35</v>
      </c>
    </row>
    <row r="1059" spans="1:4">
      <c r="A1059" s="22">
        <v>45254</v>
      </c>
      <c r="B1059" s="23">
        <v>8</v>
      </c>
      <c r="D1059" s="36">
        <f t="shared" si="16"/>
        <v>35</v>
      </c>
    </row>
    <row r="1060" spans="1:4">
      <c r="A1060" s="22">
        <v>45255</v>
      </c>
      <c r="B1060" s="23">
        <v>0</v>
      </c>
      <c r="D1060" s="36">
        <f t="shared" si="16"/>
        <v>35</v>
      </c>
    </row>
    <row r="1061" spans="1:4">
      <c r="A1061" s="22">
        <v>45256</v>
      </c>
      <c r="B1061" s="23">
        <v>0</v>
      </c>
      <c r="D1061" s="36">
        <f t="shared" si="16"/>
        <v>35</v>
      </c>
    </row>
    <row r="1062" spans="1:4">
      <c r="A1062" s="22">
        <v>45257</v>
      </c>
      <c r="B1062" s="23">
        <v>8</v>
      </c>
      <c r="D1062" s="36">
        <f t="shared" si="16"/>
        <v>35</v>
      </c>
    </row>
    <row r="1063" spans="1:4">
      <c r="A1063" s="22">
        <v>45258</v>
      </c>
      <c r="B1063" s="23">
        <v>8</v>
      </c>
      <c r="D1063" s="36">
        <f t="shared" si="16"/>
        <v>35</v>
      </c>
    </row>
    <row r="1064" spans="1:4">
      <c r="A1064" s="22">
        <v>45259</v>
      </c>
      <c r="B1064" s="23">
        <v>8</v>
      </c>
      <c r="D1064" s="36">
        <f t="shared" si="16"/>
        <v>35</v>
      </c>
    </row>
    <row r="1065" spans="1:4">
      <c r="A1065" s="22">
        <v>45260</v>
      </c>
      <c r="B1065" s="23">
        <v>8</v>
      </c>
      <c r="C1065" s="23">
        <f>SUM(B1036:B1065)</f>
        <v>167</v>
      </c>
      <c r="D1065" s="36">
        <f t="shared" si="16"/>
        <v>35</v>
      </c>
    </row>
    <row r="1066" spans="1:4">
      <c r="A1066" s="22">
        <v>45261</v>
      </c>
      <c r="B1066" s="23">
        <v>8</v>
      </c>
      <c r="D1066" s="36">
        <f t="shared" si="16"/>
        <v>36</v>
      </c>
    </row>
    <row r="1067" spans="1:4">
      <c r="A1067" s="22">
        <v>45262</v>
      </c>
      <c r="B1067" s="23">
        <v>0</v>
      </c>
      <c r="D1067" s="36">
        <f t="shared" si="16"/>
        <v>36</v>
      </c>
    </row>
    <row r="1068" spans="1:4">
      <c r="A1068" s="22">
        <v>45263</v>
      </c>
      <c r="B1068" s="23">
        <v>0</v>
      </c>
      <c r="D1068" s="36">
        <f t="shared" si="16"/>
        <v>36</v>
      </c>
    </row>
    <row r="1069" spans="1:4">
      <c r="A1069" s="22">
        <v>45264</v>
      </c>
      <c r="B1069" s="23">
        <v>8</v>
      </c>
      <c r="D1069" s="36">
        <f t="shared" si="16"/>
        <v>36</v>
      </c>
    </row>
    <row r="1070" spans="1:4">
      <c r="A1070" s="22">
        <v>45265</v>
      </c>
      <c r="B1070" s="23">
        <v>8</v>
      </c>
      <c r="D1070" s="36">
        <f t="shared" si="16"/>
        <v>36</v>
      </c>
    </row>
    <row r="1071" spans="1:4">
      <c r="A1071" s="22">
        <v>45266</v>
      </c>
      <c r="B1071" s="23">
        <v>8</v>
      </c>
      <c r="D1071" s="36">
        <f t="shared" ref="D1071:D1134" si="17">MONTH(A1071)+(YEAR(A1071)-2021)*12</f>
        <v>36</v>
      </c>
    </row>
    <row r="1072" spans="1:4">
      <c r="A1072" s="22">
        <v>45267</v>
      </c>
      <c r="B1072" s="23">
        <v>8</v>
      </c>
      <c r="D1072" s="36">
        <f t="shared" si="17"/>
        <v>36</v>
      </c>
    </row>
    <row r="1073" spans="1:4">
      <c r="A1073" s="22">
        <v>45268</v>
      </c>
      <c r="B1073" s="23">
        <v>8</v>
      </c>
      <c r="D1073" s="36">
        <f t="shared" si="17"/>
        <v>36</v>
      </c>
    </row>
    <row r="1074" spans="1:4">
      <c r="A1074" s="22">
        <v>45269</v>
      </c>
      <c r="B1074" s="23">
        <v>0</v>
      </c>
      <c r="D1074" s="36">
        <f t="shared" si="17"/>
        <v>36</v>
      </c>
    </row>
    <row r="1075" spans="1:4">
      <c r="A1075" s="22">
        <v>45270</v>
      </c>
      <c r="B1075" s="23">
        <v>0</v>
      </c>
      <c r="D1075" s="36">
        <f t="shared" si="17"/>
        <v>36</v>
      </c>
    </row>
    <row r="1076" spans="1:4">
      <c r="A1076" s="22">
        <v>45271</v>
      </c>
      <c r="B1076" s="23">
        <v>8</v>
      </c>
      <c r="D1076" s="36">
        <f t="shared" si="17"/>
        <v>36</v>
      </c>
    </row>
    <row r="1077" spans="1:4">
      <c r="A1077" s="22">
        <v>45272</v>
      </c>
      <c r="B1077" s="23">
        <v>8</v>
      </c>
      <c r="D1077" s="36">
        <f t="shared" si="17"/>
        <v>36</v>
      </c>
    </row>
    <row r="1078" spans="1:4">
      <c r="A1078" s="22">
        <v>45273</v>
      </c>
      <c r="B1078" s="23">
        <v>8</v>
      </c>
      <c r="D1078" s="36">
        <f t="shared" si="17"/>
        <v>36</v>
      </c>
    </row>
    <row r="1079" spans="1:4">
      <c r="A1079" s="22">
        <v>45274</v>
      </c>
      <c r="B1079" s="23">
        <v>8</v>
      </c>
      <c r="D1079" s="36">
        <f t="shared" si="17"/>
        <v>36</v>
      </c>
    </row>
    <row r="1080" spans="1:4">
      <c r="A1080" s="22">
        <v>45275</v>
      </c>
      <c r="B1080" s="23">
        <v>8</v>
      </c>
      <c r="D1080" s="36">
        <f t="shared" si="17"/>
        <v>36</v>
      </c>
    </row>
    <row r="1081" spans="1:4">
      <c r="A1081" s="22">
        <v>45276</v>
      </c>
      <c r="B1081" s="23">
        <v>0</v>
      </c>
      <c r="D1081" s="36">
        <f t="shared" si="17"/>
        <v>36</v>
      </c>
    </row>
    <row r="1082" spans="1:4">
      <c r="A1082" s="22">
        <v>45277</v>
      </c>
      <c r="B1082" s="23">
        <v>0</v>
      </c>
      <c r="D1082" s="36">
        <f t="shared" si="17"/>
        <v>36</v>
      </c>
    </row>
    <row r="1083" spans="1:4">
      <c r="A1083" s="22">
        <v>45278</v>
      </c>
      <c r="B1083" s="23">
        <v>8</v>
      </c>
      <c r="D1083" s="36">
        <f t="shared" si="17"/>
        <v>36</v>
      </c>
    </row>
    <row r="1084" spans="1:4">
      <c r="A1084" s="22">
        <v>45279</v>
      </c>
      <c r="B1084" s="23">
        <v>8</v>
      </c>
      <c r="D1084" s="36">
        <f t="shared" si="17"/>
        <v>36</v>
      </c>
    </row>
    <row r="1085" spans="1:4">
      <c r="A1085" s="22">
        <v>45280</v>
      </c>
      <c r="B1085" s="23">
        <v>8</v>
      </c>
      <c r="D1085" s="36">
        <f t="shared" si="17"/>
        <v>36</v>
      </c>
    </row>
    <row r="1086" spans="1:4">
      <c r="A1086" s="22">
        <v>45281</v>
      </c>
      <c r="B1086" s="23">
        <v>8</v>
      </c>
      <c r="D1086" s="36">
        <f t="shared" si="17"/>
        <v>36</v>
      </c>
    </row>
    <row r="1087" spans="1:4">
      <c r="A1087" s="22">
        <v>45282</v>
      </c>
      <c r="B1087" s="23">
        <v>8</v>
      </c>
      <c r="D1087" s="36">
        <f t="shared" si="17"/>
        <v>36</v>
      </c>
    </row>
    <row r="1088" spans="1:4">
      <c r="A1088" s="22">
        <v>45283</v>
      </c>
      <c r="B1088" s="23">
        <v>0</v>
      </c>
      <c r="D1088" s="36">
        <f t="shared" si="17"/>
        <v>36</v>
      </c>
    </row>
    <row r="1089" spans="1:4">
      <c r="A1089" s="22">
        <v>45284</v>
      </c>
      <c r="B1089" s="25">
        <v>0</v>
      </c>
      <c r="D1089" s="36">
        <f t="shared" si="17"/>
        <v>36</v>
      </c>
    </row>
    <row r="1090" spans="1:4">
      <c r="A1090" s="22">
        <v>45285</v>
      </c>
      <c r="B1090" s="25">
        <v>0</v>
      </c>
      <c r="D1090" s="36">
        <f t="shared" si="17"/>
        <v>36</v>
      </c>
    </row>
    <row r="1091" spans="1:4">
      <c r="A1091" s="22">
        <v>45286</v>
      </c>
      <c r="B1091" s="25">
        <v>0</v>
      </c>
      <c r="D1091" s="36">
        <f t="shared" si="17"/>
        <v>36</v>
      </c>
    </row>
    <row r="1092" spans="1:4">
      <c r="A1092" s="22">
        <v>45287</v>
      </c>
      <c r="B1092" s="23">
        <v>8</v>
      </c>
      <c r="D1092" s="36">
        <f t="shared" si="17"/>
        <v>36</v>
      </c>
    </row>
    <row r="1093" spans="1:4">
      <c r="A1093" s="22">
        <v>45288</v>
      </c>
      <c r="B1093" s="23">
        <v>8</v>
      </c>
      <c r="D1093" s="36">
        <f t="shared" si="17"/>
        <v>36</v>
      </c>
    </row>
    <row r="1094" spans="1:4">
      <c r="A1094" s="22">
        <v>45289</v>
      </c>
      <c r="B1094" s="23">
        <v>8</v>
      </c>
      <c r="D1094" s="36">
        <f t="shared" si="17"/>
        <v>36</v>
      </c>
    </row>
    <row r="1095" spans="1:4">
      <c r="A1095" s="22">
        <v>45290</v>
      </c>
      <c r="B1095" s="23">
        <v>0</v>
      </c>
      <c r="D1095" s="36">
        <f t="shared" si="17"/>
        <v>36</v>
      </c>
    </row>
    <row r="1096" spans="1:4">
      <c r="A1096" s="22">
        <v>45291</v>
      </c>
      <c r="B1096" s="25">
        <v>0</v>
      </c>
      <c r="C1096" s="23">
        <f>SUM(B1066:B1096)</f>
        <v>152</v>
      </c>
      <c r="D1096" s="36">
        <f t="shared" si="17"/>
        <v>36</v>
      </c>
    </row>
    <row r="1097" spans="1:4">
      <c r="A1097" s="22">
        <v>45292</v>
      </c>
      <c r="B1097" s="25">
        <v>0</v>
      </c>
      <c r="D1097" s="36">
        <f t="shared" si="17"/>
        <v>37</v>
      </c>
    </row>
    <row r="1098" spans="1:4">
      <c r="A1098" s="22">
        <v>45293</v>
      </c>
      <c r="B1098" s="23">
        <v>8</v>
      </c>
      <c r="D1098" s="36">
        <f t="shared" si="17"/>
        <v>37</v>
      </c>
    </row>
    <row r="1099" spans="1:4">
      <c r="A1099" s="22">
        <v>45294</v>
      </c>
      <c r="B1099" s="23">
        <v>8</v>
      </c>
      <c r="D1099" s="36">
        <f t="shared" si="17"/>
        <v>37</v>
      </c>
    </row>
    <row r="1100" spans="1:4">
      <c r="A1100" s="22">
        <v>45295</v>
      </c>
      <c r="B1100" s="23">
        <v>8</v>
      </c>
      <c r="D1100" s="36">
        <f t="shared" si="17"/>
        <v>37</v>
      </c>
    </row>
    <row r="1101" spans="1:4">
      <c r="A1101" s="22">
        <v>45296</v>
      </c>
      <c r="B1101" s="23">
        <v>8</v>
      </c>
      <c r="D1101" s="36">
        <f t="shared" si="17"/>
        <v>37</v>
      </c>
    </row>
    <row r="1102" spans="1:4">
      <c r="A1102" s="22">
        <v>45297</v>
      </c>
      <c r="B1102" s="23">
        <v>0</v>
      </c>
      <c r="D1102" s="36">
        <f t="shared" si="17"/>
        <v>37</v>
      </c>
    </row>
    <row r="1103" spans="1:4">
      <c r="A1103" s="22">
        <v>45298</v>
      </c>
      <c r="B1103" s="23">
        <v>0</v>
      </c>
      <c r="D1103" s="36">
        <f t="shared" si="17"/>
        <v>37</v>
      </c>
    </row>
    <row r="1104" spans="1:4">
      <c r="A1104" s="22">
        <v>45299</v>
      </c>
      <c r="B1104" s="23">
        <v>8</v>
      </c>
      <c r="D1104" s="36">
        <f t="shared" si="17"/>
        <v>37</v>
      </c>
    </row>
    <row r="1105" spans="1:4">
      <c r="A1105" s="22">
        <v>45300</v>
      </c>
      <c r="B1105" s="23">
        <v>8</v>
      </c>
      <c r="D1105" s="36">
        <f t="shared" si="17"/>
        <v>37</v>
      </c>
    </row>
    <row r="1106" spans="1:4">
      <c r="A1106" s="22">
        <v>45301</v>
      </c>
      <c r="B1106" s="23">
        <v>8</v>
      </c>
      <c r="D1106" s="36">
        <f t="shared" si="17"/>
        <v>37</v>
      </c>
    </row>
    <row r="1107" spans="1:4">
      <c r="A1107" s="22">
        <v>45302</v>
      </c>
      <c r="B1107" s="23">
        <v>8</v>
      </c>
      <c r="D1107" s="36">
        <f t="shared" si="17"/>
        <v>37</v>
      </c>
    </row>
    <row r="1108" spans="1:4">
      <c r="A1108" s="22">
        <v>45303</v>
      </c>
      <c r="B1108" s="23">
        <v>8</v>
      </c>
      <c r="D1108" s="36">
        <f t="shared" si="17"/>
        <v>37</v>
      </c>
    </row>
    <row r="1109" spans="1:4">
      <c r="A1109" s="22">
        <v>45304</v>
      </c>
      <c r="B1109" s="23">
        <v>0</v>
      </c>
      <c r="D1109" s="36">
        <f t="shared" si="17"/>
        <v>37</v>
      </c>
    </row>
    <row r="1110" spans="1:4">
      <c r="A1110" s="22">
        <v>45305</v>
      </c>
      <c r="B1110" s="23">
        <v>0</v>
      </c>
      <c r="D1110" s="36">
        <f t="shared" si="17"/>
        <v>37</v>
      </c>
    </row>
    <row r="1111" spans="1:4">
      <c r="A1111" s="22">
        <v>45306</v>
      </c>
      <c r="B1111" s="23">
        <v>8</v>
      </c>
      <c r="D1111" s="36">
        <f t="shared" si="17"/>
        <v>37</v>
      </c>
    </row>
    <row r="1112" spans="1:4">
      <c r="A1112" s="22">
        <v>45307</v>
      </c>
      <c r="B1112" s="23">
        <v>8</v>
      </c>
      <c r="D1112" s="36">
        <f t="shared" si="17"/>
        <v>37</v>
      </c>
    </row>
    <row r="1113" spans="1:4">
      <c r="A1113" s="22">
        <v>45308</v>
      </c>
      <c r="B1113" s="23">
        <v>8</v>
      </c>
      <c r="D1113" s="36">
        <f t="shared" si="17"/>
        <v>37</v>
      </c>
    </row>
    <row r="1114" spans="1:4">
      <c r="A1114" s="22">
        <v>45309</v>
      </c>
      <c r="B1114" s="23">
        <v>8</v>
      </c>
      <c r="D1114" s="36">
        <f t="shared" si="17"/>
        <v>37</v>
      </c>
    </row>
    <row r="1115" spans="1:4">
      <c r="A1115" s="22">
        <v>45310</v>
      </c>
      <c r="B1115" s="23">
        <v>8</v>
      </c>
      <c r="D1115" s="36">
        <f t="shared" si="17"/>
        <v>37</v>
      </c>
    </row>
    <row r="1116" spans="1:4">
      <c r="A1116" s="22">
        <v>45311</v>
      </c>
      <c r="B1116" s="23">
        <v>0</v>
      </c>
      <c r="D1116" s="36">
        <f t="shared" si="17"/>
        <v>37</v>
      </c>
    </row>
    <row r="1117" spans="1:4">
      <c r="A1117" s="22">
        <v>45312</v>
      </c>
      <c r="B1117" s="23">
        <v>0</v>
      </c>
      <c r="D1117" s="36">
        <f t="shared" si="17"/>
        <v>37</v>
      </c>
    </row>
    <row r="1118" spans="1:4">
      <c r="A1118" s="22">
        <v>45313</v>
      </c>
      <c r="B1118" s="23">
        <v>8</v>
      </c>
      <c r="D1118" s="36">
        <f t="shared" si="17"/>
        <v>37</v>
      </c>
    </row>
    <row r="1119" spans="1:4">
      <c r="A1119" s="22">
        <v>45314</v>
      </c>
      <c r="B1119" s="23">
        <v>8</v>
      </c>
      <c r="D1119" s="36">
        <f t="shared" si="17"/>
        <v>37</v>
      </c>
    </row>
    <row r="1120" spans="1:4">
      <c r="A1120" s="22">
        <v>45315</v>
      </c>
      <c r="B1120" s="23">
        <v>8</v>
      </c>
      <c r="D1120" s="36">
        <f t="shared" si="17"/>
        <v>37</v>
      </c>
    </row>
    <row r="1121" spans="1:4">
      <c r="A1121" s="22">
        <v>45316</v>
      </c>
      <c r="B1121" s="23">
        <v>8</v>
      </c>
      <c r="D1121" s="36">
        <f t="shared" si="17"/>
        <v>37</v>
      </c>
    </row>
    <row r="1122" spans="1:4">
      <c r="A1122" s="22">
        <v>45317</v>
      </c>
      <c r="B1122" s="23">
        <v>8</v>
      </c>
      <c r="D1122" s="36">
        <f t="shared" si="17"/>
        <v>37</v>
      </c>
    </row>
    <row r="1123" spans="1:4">
      <c r="A1123" s="22">
        <v>45318</v>
      </c>
      <c r="B1123" s="23">
        <v>0</v>
      </c>
      <c r="D1123" s="36">
        <f t="shared" si="17"/>
        <v>37</v>
      </c>
    </row>
    <row r="1124" spans="1:4">
      <c r="A1124" s="22">
        <v>45319</v>
      </c>
      <c r="B1124" s="23">
        <v>0</v>
      </c>
      <c r="D1124" s="36">
        <f t="shared" si="17"/>
        <v>37</v>
      </c>
    </row>
    <row r="1125" spans="1:4">
      <c r="A1125" s="22">
        <v>45320</v>
      </c>
      <c r="B1125" s="23">
        <v>8</v>
      </c>
      <c r="D1125" s="36">
        <f t="shared" si="17"/>
        <v>37</v>
      </c>
    </row>
    <row r="1126" spans="1:4">
      <c r="A1126" s="22">
        <v>45321</v>
      </c>
      <c r="B1126" s="23">
        <v>8</v>
      </c>
      <c r="D1126" s="36">
        <f t="shared" si="17"/>
        <v>37</v>
      </c>
    </row>
    <row r="1127" spans="1:4">
      <c r="A1127" s="22">
        <v>45322</v>
      </c>
      <c r="B1127" s="23">
        <v>8</v>
      </c>
      <c r="C1127" s="23">
        <f>SUM(B1097:B1127)</f>
        <v>176</v>
      </c>
      <c r="D1127" s="36">
        <f t="shared" si="17"/>
        <v>37</v>
      </c>
    </row>
    <row r="1128" spans="1:4">
      <c r="A1128" s="22">
        <v>45323</v>
      </c>
      <c r="B1128" s="23">
        <v>8</v>
      </c>
      <c r="D1128" s="36">
        <f t="shared" si="17"/>
        <v>38</v>
      </c>
    </row>
    <row r="1129" spans="1:4">
      <c r="A1129" s="22">
        <v>45324</v>
      </c>
      <c r="B1129" s="23">
        <v>8</v>
      </c>
      <c r="D1129" s="36">
        <f t="shared" si="17"/>
        <v>38</v>
      </c>
    </row>
    <row r="1130" spans="1:4">
      <c r="A1130" s="22">
        <v>45325</v>
      </c>
      <c r="B1130" s="23">
        <v>0</v>
      </c>
      <c r="D1130" s="36">
        <f t="shared" si="17"/>
        <v>38</v>
      </c>
    </row>
    <row r="1131" spans="1:4">
      <c r="A1131" s="22">
        <v>45326</v>
      </c>
      <c r="B1131" s="23">
        <v>0</v>
      </c>
      <c r="D1131" s="36">
        <f t="shared" si="17"/>
        <v>38</v>
      </c>
    </row>
    <row r="1132" spans="1:4">
      <c r="A1132" s="22">
        <v>45327</v>
      </c>
      <c r="B1132" s="23">
        <v>8</v>
      </c>
      <c r="D1132" s="36">
        <f t="shared" si="17"/>
        <v>38</v>
      </c>
    </row>
    <row r="1133" spans="1:4">
      <c r="A1133" s="22">
        <v>45328</v>
      </c>
      <c r="B1133" s="23">
        <v>8</v>
      </c>
      <c r="D1133" s="36">
        <f t="shared" si="17"/>
        <v>38</v>
      </c>
    </row>
    <row r="1134" spans="1:4">
      <c r="A1134" s="22">
        <v>45329</v>
      </c>
      <c r="B1134" s="23">
        <v>8</v>
      </c>
      <c r="D1134" s="36">
        <f t="shared" si="17"/>
        <v>38</v>
      </c>
    </row>
    <row r="1135" spans="1:4">
      <c r="A1135" s="22">
        <v>45330</v>
      </c>
      <c r="B1135" s="23">
        <v>8</v>
      </c>
      <c r="D1135" s="36">
        <f t="shared" ref="D1135:D1198" si="18">MONTH(A1135)+(YEAR(A1135)-2021)*12</f>
        <v>38</v>
      </c>
    </row>
    <row r="1136" spans="1:4">
      <c r="A1136" s="22">
        <v>45331</v>
      </c>
      <c r="B1136" s="23">
        <v>8</v>
      </c>
      <c r="D1136" s="36">
        <f t="shared" si="18"/>
        <v>38</v>
      </c>
    </row>
    <row r="1137" spans="1:4">
      <c r="A1137" s="22">
        <v>45332</v>
      </c>
      <c r="B1137" s="23">
        <v>0</v>
      </c>
      <c r="D1137" s="36">
        <f t="shared" si="18"/>
        <v>38</v>
      </c>
    </row>
    <row r="1138" spans="1:4">
      <c r="A1138" s="22">
        <v>45333</v>
      </c>
      <c r="B1138" s="23">
        <v>0</v>
      </c>
      <c r="D1138" s="36">
        <f t="shared" si="18"/>
        <v>38</v>
      </c>
    </row>
    <row r="1139" spans="1:4">
      <c r="A1139" s="22">
        <v>45334</v>
      </c>
      <c r="B1139" s="23">
        <v>8</v>
      </c>
      <c r="D1139" s="36">
        <f t="shared" si="18"/>
        <v>38</v>
      </c>
    </row>
    <row r="1140" spans="1:4">
      <c r="A1140" s="22">
        <v>45335</v>
      </c>
      <c r="B1140" s="23">
        <v>8</v>
      </c>
      <c r="D1140" s="36">
        <f t="shared" si="18"/>
        <v>38</v>
      </c>
    </row>
    <row r="1141" spans="1:4">
      <c r="A1141" s="22">
        <v>45336</v>
      </c>
      <c r="B1141" s="23">
        <v>8</v>
      </c>
      <c r="D1141" s="36">
        <f t="shared" si="18"/>
        <v>38</v>
      </c>
    </row>
    <row r="1142" spans="1:4">
      <c r="A1142" s="22">
        <v>45337</v>
      </c>
      <c r="B1142" s="23">
        <v>8</v>
      </c>
      <c r="D1142" s="36">
        <f t="shared" si="18"/>
        <v>38</v>
      </c>
    </row>
    <row r="1143" spans="1:4">
      <c r="A1143" s="22">
        <v>45338</v>
      </c>
      <c r="B1143" s="23">
        <v>8</v>
      </c>
      <c r="D1143" s="36">
        <f t="shared" si="18"/>
        <v>38</v>
      </c>
    </row>
    <row r="1144" spans="1:4">
      <c r="A1144" s="22">
        <v>45339</v>
      </c>
      <c r="B1144" s="23">
        <v>0</v>
      </c>
      <c r="D1144" s="36">
        <f t="shared" si="18"/>
        <v>38</v>
      </c>
    </row>
    <row r="1145" spans="1:4">
      <c r="A1145" s="22">
        <v>45340</v>
      </c>
      <c r="B1145" s="23">
        <v>0</v>
      </c>
      <c r="D1145" s="36">
        <f t="shared" si="18"/>
        <v>38</v>
      </c>
    </row>
    <row r="1146" spans="1:4">
      <c r="A1146" s="22">
        <v>45341</v>
      </c>
      <c r="B1146" s="23">
        <v>8</v>
      </c>
      <c r="D1146" s="36">
        <f t="shared" si="18"/>
        <v>38</v>
      </c>
    </row>
    <row r="1147" spans="1:4">
      <c r="A1147" s="22">
        <v>45342</v>
      </c>
      <c r="B1147" s="23">
        <v>8</v>
      </c>
      <c r="D1147" s="36">
        <f t="shared" si="18"/>
        <v>38</v>
      </c>
    </row>
    <row r="1148" spans="1:4">
      <c r="A1148" s="22">
        <v>45343</v>
      </c>
      <c r="B1148" s="23">
        <v>8</v>
      </c>
      <c r="D1148" s="36">
        <f t="shared" si="18"/>
        <v>38</v>
      </c>
    </row>
    <row r="1149" spans="1:4">
      <c r="A1149" s="22">
        <v>45344</v>
      </c>
      <c r="B1149" s="23">
        <v>8</v>
      </c>
      <c r="D1149" s="36">
        <f t="shared" si="18"/>
        <v>38</v>
      </c>
    </row>
    <row r="1150" spans="1:4">
      <c r="A1150" s="22">
        <v>45345</v>
      </c>
      <c r="B1150" s="23">
        <v>8</v>
      </c>
      <c r="D1150" s="36">
        <f t="shared" si="18"/>
        <v>38</v>
      </c>
    </row>
    <row r="1151" spans="1:4">
      <c r="A1151" s="22">
        <v>45346</v>
      </c>
      <c r="B1151" s="23">
        <v>0</v>
      </c>
      <c r="D1151" s="36">
        <f t="shared" si="18"/>
        <v>38</v>
      </c>
    </row>
    <row r="1152" spans="1:4">
      <c r="A1152" s="22">
        <v>45347</v>
      </c>
      <c r="B1152" s="23">
        <v>0</v>
      </c>
      <c r="D1152" s="36">
        <f t="shared" si="18"/>
        <v>38</v>
      </c>
    </row>
    <row r="1153" spans="1:4">
      <c r="A1153" s="22">
        <v>45348</v>
      </c>
      <c r="B1153" s="23">
        <v>8</v>
      </c>
      <c r="D1153" s="36">
        <f t="shared" si="18"/>
        <v>38</v>
      </c>
    </row>
    <row r="1154" spans="1:4">
      <c r="A1154" s="22">
        <v>45349</v>
      </c>
      <c r="B1154" s="23">
        <v>8</v>
      </c>
      <c r="D1154" s="36">
        <f t="shared" si="18"/>
        <v>38</v>
      </c>
    </row>
    <row r="1155" spans="1:4">
      <c r="A1155" s="22">
        <v>45350</v>
      </c>
      <c r="B1155" s="23">
        <v>8</v>
      </c>
      <c r="D1155" s="36">
        <f t="shared" si="18"/>
        <v>38</v>
      </c>
    </row>
    <row r="1156" spans="1:4">
      <c r="A1156" s="22">
        <v>45351</v>
      </c>
      <c r="B1156" s="23">
        <v>8</v>
      </c>
      <c r="C1156" s="23">
        <f>SUM(B1128:B1156)</f>
        <v>168</v>
      </c>
      <c r="D1156" s="36">
        <f t="shared" si="18"/>
        <v>38</v>
      </c>
    </row>
    <row r="1157" spans="1:4">
      <c r="A1157" s="22">
        <v>45352</v>
      </c>
      <c r="B1157" s="23">
        <v>8</v>
      </c>
      <c r="D1157" s="36">
        <f t="shared" si="18"/>
        <v>39</v>
      </c>
    </row>
    <row r="1158" spans="1:4">
      <c r="A1158" s="22">
        <v>45353</v>
      </c>
      <c r="B1158" s="23">
        <v>0</v>
      </c>
      <c r="D1158" s="36">
        <f t="shared" si="18"/>
        <v>39</v>
      </c>
    </row>
    <row r="1159" spans="1:4">
      <c r="A1159" s="22">
        <v>45354</v>
      </c>
      <c r="B1159" s="23">
        <v>0</v>
      </c>
      <c r="D1159" s="36">
        <f t="shared" si="18"/>
        <v>39</v>
      </c>
    </row>
    <row r="1160" spans="1:4">
      <c r="A1160" s="22">
        <v>45355</v>
      </c>
      <c r="B1160" s="23">
        <v>8</v>
      </c>
      <c r="D1160" s="36">
        <f t="shared" si="18"/>
        <v>39</v>
      </c>
    </row>
    <row r="1161" spans="1:4">
      <c r="A1161" s="22">
        <v>45356</v>
      </c>
      <c r="B1161" s="23">
        <v>8</v>
      </c>
      <c r="D1161" s="36">
        <f t="shared" si="18"/>
        <v>39</v>
      </c>
    </row>
    <row r="1162" spans="1:4">
      <c r="A1162" s="22">
        <v>45357</v>
      </c>
      <c r="B1162" s="23">
        <v>8</v>
      </c>
      <c r="D1162" s="36">
        <f t="shared" si="18"/>
        <v>39</v>
      </c>
    </row>
    <row r="1163" spans="1:4">
      <c r="A1163" s="22">
        <v>45358</v>
      </c>
      <c r="B1163" s="23">
        <v>8</v>
      </c>
      <c r="D1163" s="36">
        <f t="shared" si="18"/>
        <v>39</v>
      </c>
    </row>
    <row r="1164" spans="1:4">
      <c r="A1164" s="22">
        <v>45359</v>
      </c>
      <c r="B1164" s="23">
        <v>8</v>
      </c>
      <c r="D1164" s="36">
        <f t="shared" si="18"/>
        <v>39</v>
      </c>
    </row>
    <row r="1165" spans="1:4">
      <c r="A1165" s="22">
        <v>45360</v>
      </c>
      <c r="B1165" s="23">
        <v>0</v>
      </c>
      <c r="D1165" s="36">
        <f t="shared" si="18"/>
        <v>39</v>
      </c>
    </row>
    <row r="1166" spans="1:4">
      <c r="A1166" s="22">
        <v>45361</v>
      </c>
      <c r="B1166" s="23">
        <v>0</v>
      </c>
      <c r="D1166" s="36">
        <f t="shared" si="18"/>
        <v>39</v>
      </c>
    </row>
    <row r="1167" spans="1:4">
      <c r="A1167" s="22">
        <v>45362</v>
      </c>
      <c r="B1167" s="23">
        <v>8</v>
      </c>
      <c r="D1167" s="36">
        <f t="shared" si="18"/>
        <v>39</v>
      </c>
    </row>
    <row r="1168" spans="1:4">
      <c r="A1168" s="22">
        <v>45363</v>
      </c>
      <c r="B1168" s="23">
        <v>8</v>
      </c>
      <c r="D1168" s="36">
        <f t="shared" si="18"/>
        <v>39</v>
      </c>
    </row>
    <row r="1169" spans="1:4">
      <c r="A1169" s="22">
        <v>45364</v>
      </c>
      <c r="B1169" s="23">
        <v>8</v>
      </c>
      <c r="D1169" s="36">
        <f t="shared" si="18"/>
        <v>39</v>
      </c>
    </row>
    <row r="1170" spans="1:4">
      <c r="A1170" s="22">
        <v>45365</v>
      </c>
      <c r="B1170" s="23">
        <v>8</v>
      </c>
      <c r="D1170" s="36">
        <f t="shared" si="18"/>
        <v>39</v>
      </c>
    </row>
    <row r="1171" spans="1:4">
      <c r="A1171" s="22">
        <v>45366</v>
      </c>
      <c r="B1171" s="23">
        <v>8</v>
      </c>
      <c r="D1171" s="36">
        <f t="shared" si="18"/>
        <v>39</v>
      </c>
    </row>
    <row r="1172" spans="1:4">
      <c r="A1172" s="22">
        <v>45367</v>
      </c>
      <c r="B1172" s="23">
        <v>0</v>
      </c>
      <c r="D1172" s="36">
        <f t="shared" si="18"/>
        <v>39</v>
      </c>
    </row>
    <row r="1173" spans="1:4">
      <c r="A1173" s="22">
        <v>45368</v>
      </c>
      <c r="B1173" s="23">
        <v>0</v>
      </c>
      <c r="D1173" s="36">
        <f t="shared" si="18"/>
        <v>39</v>
      </c>
    </row>
    <row r="1174" spans="1:4">
      <c r="A1174" s="22">
        <v>45369</v>
      </c>
      <c r="B1174" s="23">
        <v>8</v>
      </c>
      <c r="D1174" s="36">
        <f t="shared" si="18"/>
        <v>39</v>
      </c>
    </row>
    <row r="1175" spans="1:4">
      <c r="A1175" s="22">
        <v>45370</v>
      </c>
      <c r="B1175" s="23">
        <v>8</v>
      </c>
      <c r="D1175" s="36">
        <f t="shared" si="18"/>
        <v>39</v>
      </c>
    </row>
    <row r="1176" spans="1:4">
      <c r="A1176" s="22">
        <v>45371</v>
      </c>
      <c r="B1176" s="23">
        <v>8</v>
      </c>
      <c r="D1176" s="36">
        <f t="shared" si="18"/>
        <v>39</v>
      </c>
    </row>
    <row r="1177" spans="1:4">
      <c r="A1177" s="22">
        <v>45372</v>
      </c>
      <c r="B1177" s="23">
        <v>8</v>
      </c>
      <c r="D1177" s="36">
        <f t="shared" si="18"/>
        <v>39</v>
      </c>
    </row>
    <row r="1178" spans="1:4">
      <c r="A1178" s="22">
        <v>45373</v>
      </c>
      <c r="B1178" s="23">
        <v>8</v>
      </c>
      <c r="D1178" s="36">
        <f t="shared" si="18"/>
        <v>39</v>
      </c>
    </row>
    <row r="1179" spans="1:4">
      <c r="A1179" s="22">
        <v>45374</v>
      </c>
      <c r="B1179" s="23">
        <v>0</v>
      </c>
      <c r="D1179" s="36">
        <f t="shared" si="18"/>
        <v>39</v>
      </c>
    </row>
    <row r="1180" spans="1:4">
      <c r="A1180" s="22">
        <v>45375</v>
      </c>
      <c r="B1180" s="23">
        <v>0</v>
      </c>
      <c r="D1180" s="36">
        <f t="shared" si="18"/>
        <v>39</v>
      </c>
    </row>
    <row r="1181" spans="1:4">
      <c r="A1181" s="22">
        <v>45376</v>
      </c>
      <c r="B1181" s="23">
        <v>8</v>
      </c>
      <c r="D1181" s="36">
        <f t="shared" si="18"/>
        <v>39</v>
      </c>
    </row>
    <row r="1182" spans="1:4">
      <c r="A1182" s="22">
        <v>45377</v>
      </c>
      <c r="B1182" s="23">
        <v>8</v>
      </c>
      <c r="D1182" s="36">
        <f t="shared" si="18"/>
        <v>39</v>
      </c>
    </row>
    <row r="1183" spans="1:4">
      <c r="A1183" s="22">
        <v>45378</v>
      </c>
      <c r="B1183" s="23">
        <v>8</v>
      </c>
      <c r="D1183" s="36">
        <f t="shared" si="18"/>
        <v>39</v>
      </c>
    </row>
    <row r="1184" spans="1:4">
      <c r="A1184" s="22">
        <v>45379</v>
      </c>
      <c r="B1184" s="26">
        <v>7</v>
      </c>
      <c r="D1184" s="36">
        <f t="shared" si="18"/>
        <v>39</v>
      </c>
    </row>
    <row r="1185" spans="1:4">
      <c r="A1185" s="22">
        <v>45380</v>
      </c>
      <c r="B1185" s="25">
        <v>0</v>
      </c>
      <c r="D1185" s="36">
        <f t="shared" si="18"/>
        <v>39</v>
      </c>
    </row>
    <row r="1186" spans="1:4">
      <c r="A1186" s="22">
        <v>45381</v>
      </c>
      <c r="B1186" s="23">
        <v>0</v>
      </c>
      <c r="D1186" s="36">
        <f t="shared" si="18"/>
        <v>39</v>
      </c>
    </row>
    <row r="1187" spans="1:4">
      <c r="A1187" s="22">
        <v>45382</v>
      </c>
      <c r="B1187" s="25">
        <v>0</v>
      </c>
      <c r="C1187" s="23">
        <f>SUM(B1157:B1187)</f>
        <v>159</v>
      </c>
      <c r="D1187" s="36">
        <f t="shared" si="18"/>
        <v>39</v>
      </c>
    </row>
    <row r="1188" spans="1:4">
      <c r="A1188" s="22">
        <v>45383</v>
      </c>
      <c r="B1188" s="25">
        <v>0</v>
      </c>
      <c r="D1188" s="36">
        <f t="shared" si="18"/>
        <v>40</v>
      </c>
    </row>
    <row r="1189" spans="1:4">
      <c r="A1189" s="22">
        <v>45384</v>
      </c>
      <c r="B1189" s="23">
        <v>8</v>
      </c>
      <c r="D1189" s="36">
        <f t="shared" si="18"/>
        <v>40</v>
      </c>
    </row>
    <row r="1190" spans="1:4">
      <c r="A1190" s="22">
        <v>45385</v>
      </c>
      <c r="B1190" s="23">
        <v>8</v>
      </c>
      <c r="D1190" s="36">
        <f t="shared" si="18"/>
        <v>40</v>
      </c>
    </row>
    <row r="1191" spans="1:4">
      <c r="A1191" s="22">
        <v>45386</v>
      </c>
      <c r="B1191" s="23">
        <v>8</v>
      </c>
      <c r="D1191" s="36">
        <f t="shared" si="18"/>
        <v>40</v>
      </c>
    </row>
    <row r="1192" spans="1:4">
      <c r="A1192" s="22">
        <v>45387</v>
      </c>
      <c r="B1192" s="23">
        <v>8</v>
      </c>
      <c r="D1192" s="36">
        <f t="shared" si="18"/>
        <v>40</v>
      </c>
    </row>
    <row r="1193" spans="1:4">
      <c r="A1193" s="22">
        <v>45388</v>
      </c>
      <c r="B1193" s="23">
        <v>0</v>
      </c>
      <c r="D1193" s="36">
        <f t="shared" si="18"/>
        <v>40</v>
      </c>
    </row>
    <row r="1194" spans="1:4">
      <c r="A1194" s="22">
        <v>45389</v>
      </c>
      <c r="B1194" s="23">
        <v>0</v>
      </c>
      <c r="D1194" s="36">
        <f t="shared" si="18"/>
        <v>40</v>
      </c>
    </row>
    <row r="1195" spans="1:4">
      <c r="A1195" s="22">
        <v>45390</v>
      </c>
      <c r="B1195" s="23">
        <v>8</v>
      </c>
      <c r="D1195" s="36">
        <f t="shared" si="18"/>
        <v>40</v>
      </c>
    </row>
    <row r="1196" spans="1:4">
      <c r="A1196" s="22">
        <v>45391</v>
      </c>
      <c r="B1196" s="23">
        <v>8</v>
      </c>
      <c r="D1196" s="36">
        <f t="shared" si="18"/>
        <v>40</v>
      </c>
    </row>
    <row r="1197" spans="1:4">
      <c r="A1197" s="22">
        <v>45392</v>
      </c>
      <c r="B1197" s="23">
        <v>8</v>
      </c>
      <c r="D1197" s="36">
        <f t="shared" si="18"/>
        <v>40</v>
      </c>
    </row>
    <row r="1198" spans="1:4">
      <c r="A1198" s="22">
        <v>45393</v>
      </c>
      <c r="B1198" s="23">
        <v>8</v>
      </c>
      <c r="D1198" s="36">
        <f t="shared" si="18"/>
        <v>40</v>
      </c>
    </row>
    <row r="1199" spans="1:4">
      <c r="A1199" s="22">
        <v>45394</v>
      </c>
      <c r="B1199" s="23">
        <v>8</v>
      </c>
      <c r="D1199" s="36">
        <f t="shared" ref="D1199:D1262" si="19">MONTH(A1199)+(YEAR(A1199)-2021)*12</f>
        <v>40</v>
      </c>
    </row>
    <row r="1200" spans="1:4">
      <c r="A1200" s="22">
        <v>45395</v>
      </c>
      <c r="B1200" s="23">
        <v>0</v>
      </c>
      <c r="D1200" s="36">
        <f t="shared" si="19"/>
        <v>40</v>
      </c>
    </row>
    <row r="1201" spans="1:4">
      <c r="A1201" s="22">
        <v>45396</v>
      </c>
      <c r="B1201" s="23">
        <v>0</v>
      </c>
      <c r="D1201" s="36">
        <f t="shared" si="19"/>
        <v>40</v>
      </c>
    </row>
    <row r="1202" spans="1:4">
      <c r="A1202" s="22">
        <v>45397</v>
      </c>
      <c r="B1202" s="23">
        <v>8</v>
      </c>
      <c r="D1202" s="36">
        <f t="shared" si="19"/>
        <v>40</v>
      </c>
    </row>
    <row r="1203" spans="1:4">
      <c r="A1203" s="22">
        <v>45398</v>
      </c>
      <c r="B1203" s="23">
        <v>8</v>
      </c>
      <c r="D1203" s="36">
        <f t="shared" si="19"/>
        <v>40</v>
      </c>
    </row>
    <row r="1204" spans="1:4">
      <c r="A1204" s="22">
        <v>45399</v>
      </c>
      <c r="B1204" s="23">
        <v>8</v>
      </c>
      <c r="D1204" s="36">
        <f t="shared" si="19"/>
        <v>40</v>
      </c>
    </row>
    <row r="1205" spans="1:4">
      <c r="A1205" s="22">
        <v>45400</v>
      </c>
      <c r="B1205" s="23">
        <v>8</v>
      </c>
      <c r="D1205" s="36">
        <f t="shared" si="19"/>
        <v>40</v>
      </c>
    </row>
    <row r="1206" spans="1:4">
      <c r="A1206" s="22">
        <v>45401</v>
      </c>
      <c r="B1206" s="23">
        <v>8</v>
      </c>
      <c r="D1206" s="36">
        <f t="shared" si="19"/>
        <v>40</v>
      </c>
    </row>
    <row r="1207" spans="1:4">
      <c r="A1207" s="22">
        <v>45402</v>
      </c>
      <c r="B1207" s="23">
        <v>0</v>
      </c>
      <c r="D1207" s="36">
        <f t="shared" si="19"/>
        <v>40</v>
      </c>
    </row>
    <row r="1208" spans="1:4">
      <c r="A1208" s="22">
        <v>45403</v>
      </c>
      <c r="B1208" s="23">
        <v>0</v>
      </c>
      <c r="D1208" s="36">
        <f t="shared" si="19"/>
        <v>40</v>
      </c>
    </row>
    <row r="1209" spans="1:4">
      <c r="A1209" s="22">
        <v>45404</v>
      </c>
      <c r="B1209" s="23">
        <v>8</v>
      </c>
      <c r="D1209" s="36">
        <f t="shared" si="19"/>
        <v>40</v>
      </c>
    </row>
    <row r="1210" spans="1:4">
      <c r="A1210" s="22">
        <v>45405</v>
      </c>
      <c r="B1210" s="23">
        <v>8</v>
      </c>
      <c r="D1210" s="36">
        <f t="shared" si="19"/>
        <v>40</v>
      </c>
    </row>
    <row r="1211" spans="1:4">
      <c r="A1211" s="22">
        <v>45406</v>
      </c>
      <c r="B1211" s="23">
        <v>8</v>
      </c>
      <c r="D1211" s="36">
        <f t="shared" si="19"/>
        <v>40</v>
      </c>
    </row>
    <row r="1212" spans="1:4">
      <c r="A1212" s="22">
        <v>45407</v>
      </c>
      <c r="B1212" s="23">
        <v>8</v>
      </c>
      <c r="D1212" s="36">
        <f t="shared" si="19"/>
        <v>40</v>
      </c>
    </row>
    <row r="1213" spans="1:4">
      <c r="A1213" s="22">
        <v>45408</v>
      </c>
      <c r="B1213" s="23">
        <v>8</v>
      </c>
      <c r="D1213" s="36">
        <f t="shared" si="19"/>
        <v>40</v>
      </c>
    </row>
    <row r="1214" spans="1:4">
      <c r="A1214" s="22">
        <v>45409</v>
      </c>
      <c r="B1214" s="23">
        <v>0</v>
      </c>
      <c r="D1214" s="36">
        <f t="shared" si="19"/>
        <v>40</v>
      </c>
    </row>
    <row r="1215" spans="1:4">
      <c r="A1215" s="22">
        <v>45410</v>
      </c>
      <c r="B1215" s="23">
        <v>0</v>
      </c>
      <c r="D1215" s="36">
        <f t="shared" si="19"/>
        <v>40</v>
      </c>
    </row>
    <row r="1216" spans="1:4">
      <c r="A1216" s="22">
        <v>45411</v>
      </c>
      <c r="B1216" s="23">
        <v>8</v>
      </c>
      <c r="D1216" s="36">
        <f t="shared" si="19"/>
        <v>40</v>
      </c>
    </row>
    <row r="1217" spans="1:4">
      <c r="A1217" s="22">
        <v>45412</v>
      </c>
      <c r="B1217" s="26">
        <v>7</v>
      </c>
      <c r="C1217" s="23">
        <f>SUM(B1188:B1217)</f>
        <v>167</v>
      </c>
      <c r="D1217" s="36">
        <f t="shared" si="19"/>
        <v>40</v>
      </c>
    </row>
    <row r="1218" spans="1:4">
      <c r="A1218" s="22">
        <v>45413</v>
      </c>
      <c r="B1218" s="25">
        <v>0</v>
      </c>
      <c r="D1218" s="36">
        <f t="shared" si="19"/>
        <v>41</v>
      </c>
    </row>
    <row r="1219" spans="1:4">
      <c r="A1219" s="22">
        <v>45414</v>
      </c>
      <c r="B1219" s="23">
        <v>8</v>
      </c>
      <c r="D1219" s="36">
        <f t="shared" si="19"/>
        <v>41</v>
      </c>
    </row>
    <row r="1220" spans="1:4">
      <c r="A1220" s="22">
        <v>45415</v>
      </c>
      <c r="B1220" s="26">
        <v>7</v>
      </c>
      <c r="D1220" s="36">
        <f t="shared" si="19"/>
        <v>41</v>
      </c>
    </row>
    <row r="1221" spans="1:4">
      <c r="A1221" s="22">
        <v>45416</v>
      </c>
      <c r="B1221" s="25">
        <v>0</v>
      </c>
      <c r="D1221" s="36">
        <f t="shared" si="19"/>
        <v>41</v>
      </c>
    </row>
    <row r="1222" spans="1:4">
      <c r="A1222" s="22">
        <v>45417</v>
      </c>
      <c r="B1222" s="23">
        <v>0</v>
      </c>
      <c r="D1222" s="36">
        <f t="shared" si="19"/>
        <v>41</v>
      </c>
    </row>
    <row r="1223" spans="1:4">
      <c r="A1223" s="22">
        <v>45418</v>
      </c>
      <c r="B1223" s="25">
        <v>0</v>
      </c>
      <c r="D1223" s="36">
        <f t="shared" si="19"/>
        <v>41</v>
      </c>
    </row>
    <row r="1224" spans="1:4">
      <c r="A1224" s="22">
        <v>45419</v>
      </c>
      <c r="B1224" s="23">
        <v>8</v>
      </c>
      <c r="D1224" s="36">
        <f t="shared" si="19"/>
        <v>41</v>
      </c>
    </row>
    <row r="1225" spans="1:4">
      <c r="A1225" s="22">
        <v>45420</v>
      </c>
      <c r="B1225" s="23">
        <v>8</v>
      </c>
      <c r="D1225" s="36">
        <f t="shared" si="19"/>
        <v>41</v>
      </c>
    </row>
    <row r="1226" spans="1:4">
      <c r="A1226" s="22">
        <v>45421</v>
      </c>
      <c r="B1226" s="23">
        <v>8</v>
      </c>
      <c r="D1226" s="36">
        <f t="shared" si="19"/>
        <v>41</v>
      </c>
    </row>
    <row r="1227" spans="1:4">
      <c r="A1227" s="22">
        <v>45422</v>
      </c>
      <c r="B1227" s="23">
        <v>8</v>
      </c>
      <c r="D1227" s="36">
        <f t="shared" si="19"/>
        <v>41</v>
      </c>
    </row>
    <row r="1228" spans="1:4">
      <c r="A1228" s="22">
        <v>45423</v>
      </c>
      <c r="B1228" s="23">
        <v>0</v>
      </c>
      <c r="D1228" s="36">
        <f t="shared" si="19"/>
        <v>41</v>
      </c>
    </row>
    <row r="1229" spans="1:4">
      <c r="A1229" s="22">
        <v>45424</v>
      </c>
      <c r="B1229" s="25">
        <v>0</v>
      </c>
      <c r="D1229" s="36">
        <f t="shared" si="19"/>
        <v>41</v>
      </c>
    </row>
    <row r="1230" spans="1:4">
      <c r="A1230" s="22">
        <v>45425</v>
      </c>
      <c r="B1230" s="23">
        <v>8</v>
      </c>
      <c r="D1230" s="36">
        <f t="shared" si="19"/>
        <v>41</v>
      </c>
    </row>
    <row r="1231" spans="1:4">
      <c r="A1231" s="22">
        <v>45426</v>
      </c>
      <c r="B1231" s="23">
        <v>8</v>
      </c>
      <c r="D1231" s="36">
        <f t="shared" si="19"/>
        <v>41</v>
      </c>
    </row>
    <row r="1232" spans="1:4">
      <c r="A1232" s="22">
        <v>45427</v>
      </c>
      <c r="B1232" s="23">
        <v>8</v>
      </c>
      <c r="D1232" s="36">
        <f t="shared" si="19"/>
        <v>41</v>
      </c>
    </row>
    <row r="1233" spans="1:4">
      <c r="A1233" s="22">
        <v>45428</v>
      </c>
      <c r="B1233" s="23">
        <v>8</v>
      </c>
      <c r="D1233" s="36">
        <f t="shared" si="19"/>
        <v>41</v>
      </c>
    </row>
    <row r="1234" spans="1:4">
      <c r="A1234" s="22">
        <v>45429</v>
      </c>
      <c r="B1234" s="23">
        <v>8</v>
      </c>
      <c r="D1234" s="36">
        <f t="shared" si="19"/>
        <v>41</v>
      </c>
    </row>
    <row r="1235" spans="1:4">
      <c r="A1235" s="22">
        <v>45430</v>
      </c>
      <c r="B1235" s="23">
        <v>0</v>
      </c>
      <c r="D1235" s="36">
        <f t="shared" si="19"/>
        <v>41</v>
      </c>
    </row>
    <row r="1236" spans="1:4">
      <c r="A1236" s="22">
        <v>45431</v>
      </c>
      <c r="B1236" s="25">
        <v>0</v>
      </c>
      <c r="D1236" s="36">
        <f t="shared" si="19"/>
        <v>41</v>
      </c>
    </row>
    <row r="1237" spans="1:4">
      <c r="A1237" s="22">
        <v>45432</v>
      </c>
      <c r="B1237" s="23">
        <v>8</v>
      </c>
      <c r="D1237" s="36">
        <f t="shared" si="19"/>
        <v>41</v>
      </c>
    </row>
    <row r="1238" spans="1:4">
      <c r="A1238" s="22">
        <v>45433</v>
      </c>
      <c r="B1238" s="23">
        <v>8</v>
      </c>
      <c r="D1238" s="36">
        <f t="shared" si="19"/>
        <v>41</v>
      </c>
    </row>
    <row r="1239" spans="1:4">
      <c r="A1239" s="22">
        <v>45434</v>
      </c>
      <c r="B1239" s="23">
        <v>8</v>
      </c>
      <c r="D1239" s="36">
        <f t="shared" si="19"/>
        <v>41</v>
      </c>
    </row>
    <row r="1240" spans="1:4">
      <c r="A1240" s="22">
        <v>45435</v>
      </c>
      <c r="B1240" s="23">
        <v>8</v>
      </c>
      <c r="D1240" s="36">
        <f t="shared" si="19"/>
        <v>41</v>
      </c>
    </row>
    <row r="1241" spans="1:4">
      <c r="A1241" s="22">
        <v>45436</v>
      </c>
      <c r="B1241" s="23">
        <v>8</v>
      </c>
      <c r="D1241" s="36">
        <f t="shared" si="19"/>
        <v>41</v>
      </c>
    </row>
    <row r="1242" spans="1:4">
      <c r="A1242" s="22">
        <v>45437</v>
      </c>
      <c r="B1242" s="23">
        <v>0</v>
      </c>
      <c r="D1242" s="36">
        <f t="shared" si="19"/>
        <v>41</v>
      </c>
    </row>
    <row r="1243" spans="1:4">
      <c r="A1243" s="22">
        <v>45438</v>
      </c>
      <c r="B1243" s="23">
        <v>0</v>
      </c>
      <c r="D1243" s="36">
        <f t="shared" si="19"/>
        <v>41</v>
      </c>
    </row>
    <row r="1244" spans="1:4">
      <c r="A1244" s="22">
        <v>45439</v>
      </c>
      <c r="B1244" s="23">
        <v>8</v>
      </c>
      <c r="D1244" s="36">
        <f t="shared" si="19"/>
        <v>41</v>
      </c>
    </row>
    <row r="1245" spans="1:4">
      <c r="A1245" s="22">
        <v>45440</v>
      </c>
      <c r="B1245" s="23">
        <v>8</v>
      </c>
      <c r="D1245" s="36">
        <f t="shared" si="19"/>
        <v>41</v>
      </c>
    </row>
    <row r="1246" spans="1:4">
      <c r="A1246" s="22">
        <v>45441</v>
      </c>
      <c r="B1246" s="23">
        <v>8</v>
      </c>
      <c r="D1246" s="36">
        <f t="shared" si="19"/>
        <v>41</v>
      </c>
    </row>
    <row r="1247" spans="1:4">
      <c r="A1247" s="22">
        <v>45442</v>
      </c>
      <c r="B1247" s="23">
        <v>8</v>
      </c>
      <c r="D1247" s="36">
        <f t="shared" si="19"/>
        <v>41</v>
      </c>
    </row>
    <row r="1248" spans="1:4">
      <c r="A1248" s="22">
        <v>45443</v>
      </c>
      <c r="B1248" s="23">
        <v>8</v>
      </c>
      <c r="C1248" s="23">
        <f>SUM(B1218:B1248)</f>
        <v>167</v>
      </c>
      <c r="D1248" s="36">
        <f t="shared" si="19"/>
        <v>41</v>
      </c>
    </row>
    <row r="1249" spans="1:4">
      <c r="A1249" s="22">
        <v>45444</v>
      </c>
      <c r="B1249" s="23">
        <v>0</v>
      </c>
      <c r="D1249" s="36">
        <f t="shared" si="19"/>
        <v>42</v>
      </c>
    </row>
    <row r="1250" spans="1:4">
      <c r="A1250" s="22">
        <v>45445</v>
      </c>
      <c r="B1250" s="23">
        <v>0</v>
      </c>
      <c r="D1250" s="36">
        <f t="shared" si="19"/>
        <v>42</v>
      </c>
    </row>
    <row r="1251" spans="1:4">
      <c r="A1251" s="22">
        <v>45446</v>
      </c>
      <c r="B1251" s="23">
        <v>8</v>
      </c>
      <c r="D1251" s="36">
        <f t="shared" si="19"/>
        <v>42</v>
      </c>
    </row>
    <row r="1252" spans="1:4">
      <c r="A1252" s="22">
        <v>45447</v>
      </c>
      <c r="B1252" s="23">
        <v>8</v>
      </c>
      <c r="D1252" s="36">
        <f t="shared" si="19"/>
        <v>42</v>
      </c>
    </row>
    <row r="1253" spans="1:4">
      <c r="A1253" s="22">
        <v>45448</v>
      </c>
      <c r="B1253" s="23">
        <v>8</v>
      </c>
      <c r="D1253" s="36">
        <f t="shared" si="19"/>
        <v>42</v>
      </c>
    </row>
    <row r="1254" spans="1:4">
      <c r="A1254" s="22">
        <v>45449</v>
      </c>
      <c r="B1254" s="23">
        <v>8</v>
      </c>
      <c r="D1254" s="36">
        <f t="shared" si="19"/>
        <v>42</v>
      </c>
    </row>
    <row r="1255" spans="1:4">
      <c r="A1255" s="22">
        <v>45450</v>
      </c>
      <c r="B1255" s="23">
        <v>8</v>
      </c>
      <c r="D1255" s="36">
        <f t="shared" si="19"/>
        <v>42</v>
      </c>
    </row>
    <row r="1256" spans="1:4">
      <c r="A1256" s="22">
        <v>45451</v>
      </c>
      <c r="B1256" s="23">
        <v>0</v>
      </c>
      <c r="D1256" s="36">
        <f t="shared" si="19"/>
        <v>42</v>
      </c>
    </row>
    <row r="1257" spans="1:4">
      <c r="A1257" s="22">
        <v>45452</v>
      </c>
      <c r="B1257" s="23">
        <v>0</v>
      </c>
      <c r="D1257" s="36">
        <f t="shared" si="19"/>
        <v>42</v>
      </c>
    </row>
    <row r="1258" spans="1:4">
      <c r="A1258" s="22">
        <v>45453</v>
      </c>
      <c r="B1258" s="23">
        <v>8</v>
      </c>
      <c r="D1258" s="36">
        <f t="shared" si="19"/>
        <v>42</v>
      </c>
    </row>
    <row r="1259" spans="1:4">
      <c r="A1259" s="22">
        <v>45454</v>
      </c>
      <c r="B1259" s="23">
        <v>8</v>
      </c>
      <c r="D1259" s="36">
        <f t="shared" si="19"/>
        <v>42</v>
      </c>
    </row>
    <row r="1260" spans="1:4">
      <c r="A1260" s="22">
        <v>45455</v>
      </c>
      <c r="B1260" s="23">
        <v>8</v>
      </c>
      <c r="D1260" s="36">
        <f t="shared" si="19"/>
        <v>42</v>
      </c>
    </row>
    <row r="1261" spans="1:4">
      <c r="A1261" s="22">
        <v>45456</v>
      </c>
      <c r="B1261" s="23">
        <v>8</v>
      </c>
      <c r="D1261" s="36">
        <f t="shared" si="19"/>
        <v>42</v>
      </c>
    </row>
    <row r="1262" spans="1:4">
      <c r="A1262" s="22">
        <v>45457</v>
      </c>
      <c r="B1262" s="23">
        <v>8</v>
      </c>
      <c r="D1262" s="36">
        <f t="shared" si="19"/>
        <v>42</v>
      </c>
    </row>
    <row r="1263" spans="1:4">
      <c r="A1263" s="22">
        <v>45458</v>
      </c>
      <c r="B1263" s="23">
        <v>0</v>
      </c>
      <c r="D1263" s="36">
        <f t="shared" ref="D1263:D1326" si="20">MONTH(A1263)+(YEAR(A1263)-2021)*12</f>
        <v>42</v>
      </c>
    </row>
    <row r="1264" spans="1:4">
      <c r="A1264" s="22">
        <v>45459</v>
      </c>
      <c r="B1264" s="23">
        <v>0</v>
      </c>
      <c r="D1264" s="36">
        <f t="shared" si="20"/>
        <v>42</v>
      </c>
    </row>
    <row r="1265" spans="1:4">
      <c r="A1265" s="22">
        <v>45460</v>
      </c>
      <c r="B1265" s="23">
        <v>8</v>
      </c>
      <c r="D1265" s="36">
        <f t="shared" si="20"/>
        <v>42</v>
      </c>
    </row>
    <row r="1266" spans="1:4">
      <c r="A1266" s="22">
        <v>45461</v>
      </c>
      <c r="B1266" s="23">
        <v>8</v>
      </c>
      <c r="D1266" s="36">
        <f t="shared" si="20"/>
        <v>42</v>
      </c>
    </row>
    <row r="1267" spans="1:4">
      <c r="A1267" s="22">
        <v>45462</v>
      </c>
      <c r="B1267" s="23">
        <v>8</v>
      </c>
      <c r="D1267" s="36">
        <f t="shared" si="20"/>
        <v>42</v>
      </c>
    </row>
    <row r="1268" spans="1:4">
      <c r="A1268" s="22">
        <v>45463</v>
      </c>
      <c r="B1268" s="23">
        <v>8</v>
      </c>
      <c r="D1268" s="36">
        <f t="shared" si="20"/>
        <v>42</v>
      </c>
    </row>
    <row r="1269" spans="1:4">
      <c r="A1269" s="22">
        <v>45464</v>
      </c>
      <c r="B1269" s="23">
        <v>8</v>
      </c>
      <c r="D1269" s="36">
        <f t="shared" si="20"/>
        <v>42</v>
      </c>
    </row>
    <row r="1270" spans="1:4">
      <c r="A1270" s="22">
        <v>45465</v>
      </c>
      <c r="B1270" s="23">
        <v>0</v>
      </c>
      <c r="D1270" s="36">
        <f t="shared" si="20"/>
        <v>42</v>
      </c>
    </row>
    <row r="1271" spans="1:4">
      <c r="A1271" s="22">
        <v>45466</v>
      </c>
      <c r="B1271" s="25">
        <v>0</v>
      </c>
      <c r="D1271" s="36">
        <f t="shared" si="20"/>
        <v>42</v>
      </c>
    </row>
    <row r="1272" spans="1:4">
      <c r="A1272" s="22">
        <v>45467</v>
      </c>
      <c r="B1272" s="25">
        <v>0</v>
      </c>
      <c r="D1272" s="36">
        <f t="shared" si="20"/>
        <v>42</v>
      </c>
    </row>
    <row r="1273" spans="1:4">
      <c r="A1273" s="22">
        <v>45468</v>
      </c>
      <c r="B1273" s="23">
        <v>8</v>
      </c>
      <c r="D1273" s="36">
        <f t="shared" si="20"/>
        <v>42</v>
      </c>
    </row>
    <row r="1274" spans="1:4">
      <c r="A1274" s="22">
        <v>45469</v>
      </c>
      <c r="B1274" s="23">
        <v>8</v>
      </c>
      <c r="D1274" s="36">
        <f t="shared" si="20"/>
        <v>42</v>
      </c>
    </row>
    <row r="1275" spans="1:4">
      <c r="A1275" s="22">
        <v>45470</v>
      </c>
      <c r="B1275" s="23">
        <v>8</v>
      </c>
      <c r="D1275" s="36">
        <f t="shared" si="20"/>
        <v>42</v>
      </c>
    </row>
    <row r="1276" spans="1:4">
      <c r="A1276" s="22">
        <v>45471</v>
      </c>
      <c r="B1276" s="23">
        <v>8</v>
      </c>
      <c r="D1276" s="36">
        <f t="shared" si="20"/>
        <v>42</v>
      </c>
    </row>
    <row r="1277" spans="1:4">
      <c r="A1277" s="22">
        <v>45472</v>
      </c>
      <c r="B1277" s="23">
        <v>0</v>
      </c>
      <c r="D1277" s="36">
        <f t="shared" si="20"/>
        <v>42</v>
      </c>
    </row>
    <row r="1278" spans="1:4">
      <c r="A1278" s="22">
        <v>45473</v>
      </c>
      <c r="B1278" s="23">
        <v>0</v>
      </c>
      <c r="C1278" s="23">
        <f>SUM(B1249:B1278)</f>
        <v>152</v>
      </c>
      <c r="D1278" s="36">
        <f t="shared" si="20"/>
        <v>42</v>
      </c>
    </row>
    <row r="1279" spans="1:4">
      <c r="A1279" s="22">
        <v>45474</v>
      </c>
      <c r="B1279" s="23">
        <v>8</v>
      </c>
      <c r="D1279" s="36">
        <f t="shared" si="20"/>
        <v>43</v>
      </c>
    </row>
    <row r="1280" spans="1:4">
      <c r="A1280" s="22">
        <v>45475</v>
      </c>
      <c r="B1280" s="23">
        <v>8</v>
      </c>
      <c r="D1280" s="36">
        <f t="shared" si="20"/>
        <v>43</v>
      </c>
    </row>
    <row r="1281" spans="1:4">
      <c r="A1281" s="22">
        <v>45476</v>
      </c>
      <c r="B1281" s="23">
        <v>8</v>
      </c>
      <c r="D1281" s="36">
        <f t="shared" si="20"/>
        <v>43</v>
      </c>
    </row>
    <row r="1282" spans="1:4">
      <c r="A1282" s="22">
        <v>45477</v>
      </c>
      <c r="B1282" s="23">
        <v>8</v>
      </c>
      <c r="D1282" s="36">
        <f t="shared" si="20"/>
        <v>43</v>
      </c>
    </row>
    <row r="1283" spans="1:4">
      <c r="A1283" s="22">
        <v>45478</v>
      </c>
      <c r="B1283" s="23">
        <v>8</v>
      </c>
      <c r="D1283" s="36">
        <f t="shared" si="20"/>
        <v>43</v>
      </c>
    </row>
    <row r="1284" spans="1:4">
      <c r="A1284" s="22">
        <v>45479</v>
      </c>
      <c r="B1284" s="23">
        <v>0</v>
      </c>
      <c r="D1284" s="36">
        <f t="shared" si="20"/>
        <v>43</v>
      </c>
    </row>
    <row r="1285" spans="1:4">
      <c r="A1285" s="22">
        <v>45480</v>
      </c>
      <c r="B1285" s="23">
        <v>0</v>
      </c>
      <c r="D1285" s="36">
        <f t="shared" si="20"/>
        <v>43</v>
      </c>
    </row>
    <row r="1286" spans="1:4">
      <c r="A1286" s="22">
        <v>45481</v>
      </c>
      <c r="B1286" s="23">
        <v>8</v>
      </c>
      <c r="D1286" s="36">
        <f t="shared" si="20"/>
        <v>43</v>
      </c>
    </row>
    <row r="1287" spans="1:4">
      <c r="A1287" s="22">
        <v>45482</v>
      </c>
      <c r="B1287" s="23">
        <v>8</v>
      </c>
      <c r="D1287" s="36">
        <f t="shared" si="20"/>
        <v>43</v>
      </c>
    </row>
    <row r="1288" spans="1:4">
      <c r="A1288" s="22">
        <v>45483</v>
      </c>
      <c r="B1288" s="23">
        <v>8</v>
      </c>
      <c r="D1288" s="36">
        <f t="shared" si="20"/>
        <v>43</v>
      </c>
    </row>
    <row r="1289" spans="1:4">
      <c r="A1289" s="22">
        <v>45484</v>
      </c>
      <c r="B1289" s="23">
        <v>8</v>
      </c>
      <c r="D1289" s="36">
        <f t="shared" si="20"/>
        <v>43</v>
      </c>
    </row>
    <row r="1290" spans="1:4">
      <c r="A1290" s="22">
        <v>45485</v>
      </c>
      <c r="B1290" s="23">
        <v>8</v>
      </c>
      <c r="D1290" s="36">
        <f t="shared" si="20"/>
        <v>43</v>
      </c>
    </row>
    <row r="1291" spans="1:4">
      <c r="A1291" s="22">
        <v>45486</v>
      </c>
      <c r="B1291" s="23">
        <v>0</v>
      </c>
      <c r="D1291" s="36">
        <f t="shared" si="20"/>
        <v>43</v>
      </c>
    </row>
    <row r="1292" spans="1:4">
      <c r="A1292" s="22">
        <v>45487</v>
      </c>
      <c r="B1292" s="23">
        <v>0</v>
      </c>
      <c r="D1292" s="36">
        <f t="shared" si="20"/>
        <v>43</v>
      </c>
    </row>
    <row r="1293" spans="1:4">
      <c r="A1293" s="22">
        <v>45488</v>
      </c>
      <c r="B1293" s="23">
        <v>8</v>
      </c>
      <c r="D1293" s="36">
        <f t="shared" si="20"/>
        <v>43</v>
      </c>
    </row>
    <row r="1294" spans="1:4">
      <c r="A1294" s="22">
        <v>45489</v>
      </c>
      <c r="B1294" s="23">
        <v>8</v>
      </c>
      <c r="D1294" s="36">
        <f t="shared" si="20"/>
        <v>43</v>
      </c>
    </row>
    <row r="1295" spans="1:4">
      <c r="A1295" s="22">
        <v>45490</v>
      </c>
      <c r="B1295" s="23">
        <v>8</v>
      </c>
      <c r="D1295" s="36">
        <f t="shared" si="20"/>
        <v>43</v>
      </c>
    </row>
    <row r="1296" spans="1:4">
      <c r="A1296" s="22">
        <v>45491</v>
      </c>
      <c r="B1296" s="23">
        <v>8</v>
      </c>
      <c r="D1296" s="36">
        <f t="shared" si="20"/>
        <v>43</v>
      </c>
    </row>
    <row r="1297" spans="1:4">
      <c r="A1297" s="22">
        <v>45492</v>
      </c>
      <c r="B1297" s="23">
        <v>8</v>
      </c>
      <c r="D1297" s="36">
        <f t="shared" si="20"/>
        <v>43</v>
      </c>
    </row>
    <row r="1298" spans="1:4">
      <c r="A1298" s="22">
        <v>45493</v>
      </c>
      <c r="B1298" s="23">
        <v>0</v>
      </c>
      <c r="D1298" s="36">
        <f t="shared" si="20"/>
        <v>43</v>
      </c>
    </row>
    <row r="1299" spans="1:4">
      <c r="A1299" s="22">
        <v>45494</v>
      </c>
      <c r="B1299" s="23">
        <v>0</v>
      </c>
      <c r="D1299" s="36">
        <f t="shared" si="20"/>
        <v>43</v>
      </c>
    </row>
    <row r="1300" spans="1:4">
      <c r="A1300" s="22">
        <v>45495</v>
      </c>
      <c r="B1300" s="23">
        <v>8</v>
      </c>
      <c r="D1300" s="36">
        <f t="shared" si="20"/>
        <v>43</v>
      </c>
    </row>
    <row r="1301" spans="1:4">
      <c r="A1301" s="22">
        <v>45496</v>
      </c>
      <c r="B1301" s="23">
        <v>8</v>
      </c>
      <c r="D1301" s="36">
        <f t="shared" si="20"/>
        <v>43</v>
      </c>
    </row>
    <row r="1302" spans="1:4">
      <c r="A1302" s="22">
        <v>45497</v>
      </c>
      <c r="B1302" s="23">
        <v>8</v>
      </c>
      <c r="D1302" s="36">
        <f t="shared" si="20"/>
        <v>43</v>
      </c>
    </row>
    <row r="1303" spans="1:4">
      <c r="A1303" s="22">
        <v>45498</v>
      </c>
      <c r="B1303" s="23">
        <v>8</v>
      </c>
      <c r="D1303" s="36">
        <f t="shared" si="20"/>
        <v>43</v>
      </c>
    </row>
    <row r="1304" spans="1:4">
      <c r="A1304" s="22">
        <v>45499</v>
      </c>
      <c r="B1304" s="23">
        <v>8</v>
      </c>
      <c r="D1304" s="36">
        <f t="shared" si="20"/>
        <v>43</v>
      </c>
    </row>
    <row r="1305" spans="1:4">
      <c r="A1305" s="22">
        <v>45500</v>
      </c>
      <c r="B1305" s="23">
        <v>0</v>
      </c>
      <c r="D1305" s="36">
        <f t="shared" si="20"/>
        <v>43</v>
      </c>
    </row>
    <row r="1306" spans="1:4">
      <c r="A1306" s="22">
        <v>45501</v>
      </c>
      <c r="B1306" s="23">
        <v>0</v>
      </c>
      <c r="D1306" s="36">
        <f t="shared" si="20"/>
        <v>43</v>
      </c>
    </row>
    <row r="1307" spans="1:4">
      <c r="A1307" s="22">
        <v>45502</v>
      </c>
      <c r="B1307" s="23">
        <v>8</v>
      </c>
      <c r="D1307" s="36">
        <f t="shared" si="20"/>
        <v>43</v>
      </c>
    </row>
    <row r="1308" spans="1:4">
      <c r="A1308" s="22">
        <v>45503</v>
      </c>
      <c r="B1308" s="23">
        <v>8</v>
      </c>
      <c r="D1308" s="36">
        <f t="shared" si="20"/>
        <v>43</v>
      </c>
    </row>
    <row r="1309" spans="1:4">
      <c r="A1309" s="22">
        <v>45504</v>
      </c>
      <c r="B1309" s="23">
        <v>8</v>
      </c>
      <c r="C1309" s="23">
        <f>SUM(B1279:B1309)</f>
        <v>184</v>
      </c>
      <c r="D1309" s="36">
        <f t="shared" si="20"/>
        <v>43</v>
      </c>
    </row>
    <row r="1310" spans="1:4">
      <c r="A1310" s="22">
        <v>45505</v>
      </c>
      <c r="B1310" s="23">
        <v>8</v>
      </c>
      <c r="D1310" s="36">
        <f t="shared" si="20"/>
        <v>44</v>
      </c>
    </row>
    <row r="1311" spans="1:4">
      <c r="A1311" s="22">
        <v>45506</v>
      </c>
      <c r="B1311" s="23">
        <v>8</v>
      </c>
      <c r="D1311" s="36">
        <f t="shared" si="20"/>
        <v>44</v>
      </c>
    </row>
    <row r="1312" spans="1:4">
      <c r="A1312" s="22">
        <v>45507</v>
      </c>
      <c r="B1312" s="23">
        <v>0</v>
      </c>
      <c r="D1312" s="36">
        <f t="shared" si="20"/>
        <v>44</v>
      </c>
    </row>
    <row r="1313" spans="1:4">
      <c r="A1313" s="22">
        <v>45508</v>
      </c>
      <c r="B1313" s="23">
        <v>0</v>
      </c>
      <c r="D1313" s="36">
        <f t="shared" si="20"/>
        <v>44</v>
      </c>
    </row>
    <row r="1314" spans="1:4">
      <c r="A1314" s="22">
        <v>45509</v>
      </c>
      <c r="B1314" s="23">
        <v>8</v>
      </c>
      <c r="D1314" s="36">
        <f t="shared" si="20"/>
        <v>44</v>
      </c>
    </row>
    <row r="1315" spans="1:4">
      <c r="A1315" s="22">
        <v>45510</v>
      </c>
      <c r="B1315" s="23">
        <v>8</v>
      </c>
      <c r="D1315" s="36">
        <f t="shared" si="20"/>
        <v>44</v>
      </c>
    </row>
    <row r="1316" spans="1:4">
      <c r="A1316" s="22">
        <v>45511</v>
      </c>
      <c r="B1316" s="23">
        <v>8</v>
      </c>
      <c r="D1316" s="36">
        <f t="shared" si="20"/>
        <v>44</v>
      </c>
    </row>
    <row r="1317" spans="1:4">
      <c r="A1317" s="22">
        <v>45512</v>
      </c>
      <c r="B1317" s="23">
        <v>8</v>
      </c>
      <c r="D1317" s="36">
        <f t="shared" si="20"/>
        <v>44</v>
      </c>
    </row>
    <row r="1318" spans="1:4">
      <c r="A1318" s="22">
        <v>45513</v>
      </c>
      <c r="B1318" s="23">
        <v>8</v>
      </c>
      <c r="D1318" s="36">
        <f t="shared" si="20"/>
        <v>44</v>
      </c>
    </row>
    <row r="1319" spans="1:4">
      <c r="A1319" s="22">
        <v>45514</v>
      </c>
      <c r="B1319" s="23">
        <v>0</v>
      </c>
      <c r="D1319" s="36">
        <f t="shared" si="20"/>
        <v>44</v>
      </c>
    </row>
    <row r="1320" spans="1:4">
      <c r="A1320" s="22">
        <v>45515</v>
      </c>
      <c r="B1320" s="23">
        <v>0</v>
      </c>
      <c r="D1320" s="36">
        <f t="shared" si="20"/>
        <v>44</v>
      </c>
    </row>
    <row r="1321" spans="1:4">
      <c r="A1321" s="22">
        <v>45516</v>
      </c>
      <c r="B1321" s="23">
        <v>8</v>
      </c>
      <c r="D1321" s="36">
        <f t="shared" si="20"/>
        <v>44</v>
      </c>
    </row>
    <row r="1322" spans="1:4">
      <c r="A1322" s="22">
        <v>45517</v>
      </c>
      <c r="B1322" s="23">
        <v>8</v>
      </c>
      <c r="D1322" s="36">
        <f t="shared" si="20"/>
        <v>44</v>
      </c>
    </row>
    <row r="1323" spans="1:4">
      <c r="A1323" s="22">
        <v>45518</v>
      </c>
      <c r="B1323" s="23">
        <v>8</v>
      </c>
      <c r="D1323" s="36">
        <f t="shared" si="20"/>
        <v>44</v>
      </c>
    </row>
    <row r="1324" spans="1:4">
      <c r="A1324" s="22">
        <v>45519</v>
      </c>
      <c r="B1324" s="23">
        <v>8</v>
      </c>
      <c r="D1324" s="36">
        <f t="shared" si="20"/>
        <v>44</v>
      </c>
    </row>
    <row r="1325" spans="1:4">
      <c r="A1325" s="22">
        <v>45520</v>
      </c>
      <c r="B1325" s="23">
        <v>8</v>
      </c>
      <c r="D1325" s="36">
        <f t="shared" si="20"/>
        <v>44</v>
      </c>
    </row>
    <row r="1326" spans="1:4">
      <c r="A1326" s="22">
        <v>45521</v>
      </c>
      <c r="B1326" s="23">
        <v>0</v>
      </c>
      <c r="D1326" s="36">
        <f t="shared" si="20"/>
        <v>44</v>
      </c>
    </row>
    <row r="1327" spans="1:4">
      <c r="A1327" s="22">
        <v>45522</v>
      </c>
      <c r="B1327" s="23">
        <v>0</v>
      </c>
      <c r="D1327" s="36">
        <f t="shared" ref="D1327:D1390" si="21">MONTH(A1327)+(YEAR(A1327)-2021)*12</f>
        <v>44</v>
      </c>
    </row>
    <row r="1328" spans="1:4">
      <c r="A1328" s="22">
        <v>45523</v>
      </c>
      <c r="B1328" s="23">
        <v>8</v>
      </c>
      <c r="D1328" s="36">
        <f t="shared" si="21"/>
        <v>44</v>
      </c>
    </row>
    <row r="1329" spans="1:4">
      <c r="A1329" s="22">
        <v>45524</v>
      </c>
      <c r="B1329" s="23">
        <v>8</v>
      </c>
      <c r="D1329" s="36">
        <f t="shared" si="21"/>
        <v>44</v>
      </c>
    </row>
    <row r="1330" spans="1:4">
      <c r="A1330" s="22">
        <v>45525</v>
      </c>
      <c r="B1330" s="23">
        <v>8</v>
      </c>
      <c r="D1330" s="36">
        <f t="shared" si="21"/>
        <v>44</v>
      </c>
    </row>
    <row r="1331" spans="1:4">
      <c r="A1331" s="22">
        <v>45526</v>
      </c>
      <c r="B1331" s="23">
        <v>8</v>
      </c>
      <c r="D1331" s="36">
        <f t="shared" si="21"/>
        <v>44</v>
      </c>
    </row>
    <row r="1332" spans="1:4">
      <c r="A1332" s="22">
        <v>45527</v>
      </c>
      <c r="B1332" s="23">
        <v>8</v>
      </c>
      <c r="D1332" s="36">
        <f t="shared" si="21"/>
        <v>44</v>
      </c>
    </row>
    <row r="1333" spans="1:4">
      <c r="A1333" s="22">
        <v>45528</v>
      </c>
      <c r="B1333" s="23">
        <v>0</v>
      </c>
      <c r="D1333" s="36">
        <f t="shared" si="21"/>
        <v>44</v>
      </c>
    </row>
    <row r="1334" spans="1:4">
      <c r="A1334" s="22">
        <v>45529</v>
      </c>
      <c r="B1334" s="23">
        <v>0</v>
      </c>
      <c r="D1334" s="36">
        <f t="shared" si="21"/>
        <v>44</v>
      </c>
    </row>
    <row r="1335" spans="1:4">
      <c r="A1335" s="22">
        <v>45530</v>
      </c>
      <c r="B1335" s="23">
        <v>8</v>
      </c>
      <c r="D1335" s="36">
        <f t="shared" si="21"/>
        <v>44</v>
      </c>
    </row>
    <row r="1336" spans="1:4">
      <c r="A1336" s="22">
        <v>45531</v>
      </c>
      <c r="B1336" s="23">
        <v>8</v>
      </c>
      <c r="D1336" s="36">
        <f t="shared" si="21"/>
        <v>44</v>
      </c>
    </row>
    <row r="1337" spans="1:4">
      <c r="A1337" s="22">
        <v>45532</v>
      </c>
      <c r="B1337" s="23">
        <v>8</v>
      </c>
      <c r="D1337" s="36">
        <f t="shared" si="21"/>
        <v>44</v>
      </c>
    </row>
    <row r="1338" spans="1:4">
      <c r="A1338" s="22">
        <v>45533</v>
      </c>
      <c r="B1338" s="23">
        <v>8</v>
      </c>
      <c r="D1338" s="36">
        <f t="shared" si="21"/>
        <v>44</v>
      </c>
    </row>
    <row r="1339" spans="1:4">
      <c r="A1339" s="22">
        <v>45534</v>
      </c>
      <c r="B1339" s="23">
        <v>8</v>
      </c>
      <c r="D1339" s="36">
        <f t="shared" si="21"/>
        <v>44</v>
      </c>
    </row>
    <row r="1340" spans="1:4">
      <c r="A1340" s="22">
        <v>45535</v>
      </c>
      <c r="B1340" s="23">
        <v>0</v>
      </c>
      <c r="C1340" s="23">
        <f>SUM(B1310:B1340)</f>
        <v>176</v>
      </c>
      <c r="D1340" s="36">
        <f t="shared" si="21"/>
        <v>44</v>
      </c>
    </row>
    <row r="1341" spans="1:4">
      <c r="A1341" s="22">
        <v>45536</v>
      </c>
      <c r="B1341" s="23">
        <v>0</v>
      </c>
      <c r="D1341" s="36">
        <f t="shared" si="21"/>
        <v>45</v>
      </c>
    </row>
    <row r="1342" spans="1:4">
      <c r="A1342" s="22">
        <v>45537</v>
      </c>
      <c r="B1342" s="23">
        <v>8</v>
      </c>
      <c r="D1342" s="36">
        <f t="shared" si="21"/>
        <v>45</v>
      </c>
    </row>
    <row r="1343" spans="1:4">
      <c r="A1343" s="22">
        <v>45538</v>
      </c>
      <c r="B1343" s="23">
        <v>8</v>
      </c>
      <c r="D1343" s="36">
        <f t="shared" si="21"/>
        <v>45</v>
      </c>
    </row>
    <row r="1344" spans="1:4">
      <c r="A1344" s="22">
        <v>45539</v>
      </c>
      <c r="B1344" s="23">
        <v>8</v>
      </c>
      <c r="D1344" s="36">
        <f t="shared" si="21"/>
        <v>45</v>
      </c>
    </row>
    <row r="1345" spans="1:4">
      <c r="A1345" s="22">
        <v>45540</v>
      </c>
      <c r="B1345" s="23">
        <v>8</v>
      </c>
      <c r="D1345" s="36">
        <f t="shared" si="21"/>
        <v>45</v>
      </c>
    </row>
    <row r="1346" spans="1:4">
      <c r="A1346" s="22">
        <v>45541</v>
      </c>
      <c r="B1346" s="23">
        <v>8</v>
      </c>
      <c r="D1346" s="36">
        <f t="shared" si="21"/>
        <v>45</v>
      </c>
    </row>
    <row r="1347" spans="1:4">
      <c r="A1347" s="22">
        <v>45542</v>
      </c>
      <c r="B1347" s="23">
        <v>0</v>
      </c>
      <c r="D1347" s="36">
        <f t="shared" si="21"/>
        <v>45</v>
      </c>
    </row>
    <row r="1348" spans="1:4">
      <c r="A1348" s="22">
        <v>45543</v>
      </c>
      <c r="B1348" s="23">
        <v>0</v>
      </c>
      <c r="D1348" s="36">
        <f t="shared" si="21"/>
        <v>45</v>
      </c>
    </row>
    <row r="1349" spans="1:4">
      <c r="A1349" s="22">
        <v>45544</v>
      </c>
      <c r="B1349" s="23">
        <v>8</v>
      </c>
      <c r="D1349" s="36">
        <f t="shared" si="21"/>
        <v>45</v>
      </c>
    </row>
    <row r="1350" spans="1:4">
      <c r="A1350" s="22">
        <v>45545</v>
      </c>
      <c r="B1350" s="23">
        <v>8</v>
      </c>
      <c r="D1350" s="36">
        <f t="shared" si="21"/>
        <v>45</v>
      </c>
    </row>
    <row r="1351" spans="1:4">
      <c r="A1351" s="22">
        <v>45546</v>
      </c>
      <c r="B1351" s="23">
        <v>8</v>
      </c>
      <c r="D1351" s="36">
        <f t="shared" si="21"/>
        <v>45</v>
      </c>
    </row>
    <row r="1352" spans="1:4">
      <c r="A1352" s="22">
        <v>45547</v>
      </c>
      <c r="B1352" s="23">
        <v>8</v>
      </c>
      <c r="D1352" s="36">
        <f t="shared" si="21"/>
        <v>45</v>
      </c>
    </row>
    <row r="1353" spans="1:4">
      <c r="A1353" s="22">
        <v>45548</v>
      </c>
      <c r="B1353" s="23">
        <v>8</v>
      </c>
      <c r="D1353" s="36">
        <f t="shared" si="21"/>
        <v>45</v>
      </c>
    </row>
    <row r="1354" spans="1:4">
      <c r="A1354" s="22">
        <v>45549</v>
      </c>
      <c r="B1354" s="23">
        <v>0</v>
      </c>
      <c r="D1354" s="36">
        <f t="shared" si="21"/>
        <v>45</v>
      </c>
    </row>
    <row r="1355" spans="1:4">
      <c r="A1355" s="22">
        <v>45550</v>
      </c>
      <c r="B1355" s="23">
        <v>0</v>
      </c>
      <c r="D1355" s="36">
        <f t="shared" si="21"/>
        <v>45</v>
      </c>
    </row>
    <row r="1356" spans="1:4">
      <c r="A1356" s="22">
        <v>45551</v>
      </c>
      <c r="B1356" s="23">
        <v>8</v>
      </c>
      <c r="D1356" s="36">
        <f t="shared" si="21"/>
        <v>45</v>
      </c>
    </row>
    <row r="1357" spans="1:4">
      <c r="A1357" s="22">
        <v>45552</v>
      </c>
      <c r="B1357" s="23">
        <v>8</v>
      </c>
      <c r="D1357" s="36">
        <f t="shared" si="21"/>
        <v>45</v>
      </c>
    </row>
    <row r="1358" spans="1:4">
      <c r="A1358" s="22">
        <v>45553</v>
      </c>
      <c r="B1358" s="23">
        <v>8</v>
      </c>
      <c r="D1358" s="36">
        <f t="shared" si="21"/>
        <v>45</v>
      </c>
    </row>
    <row r="1359" spans="1:4">
      <c r="A1359" s="22">
        <v>45554</v>
      </c>
      <c r="B1359" s="23">
        <v>8</v>
      </c>
      <c r="D1359" s="36">
        <f t="shared" si="21"/>
        <v>45</v>
      </c>
    </row>
    <row r="1360" spans="1:4">
      <c r="A1360" s="22">
        <v>45555</v>
      </c>
      <c r="B1360" s="23">
        <v>8</v>
      </c>
      <c r="D1360" s="36">
        <f t="shared" si="21"/>
        <v>45</v>
      </c>
    </row>
    <row r="1361" spans="1:4">
      <c r="A1361" s="22">
        <v>45556</v>
      </c>
      <c r="B1361" s="23">
        <v>0</v>
      </c>
      <c r="D1361" s="36">
        <f t="shared" si="21"/>
        <v>45</v>
      </c>
    </row>
    <row r="1362" spans="1:4">
      <c r="A1362" s="22">
        <v>45557</v>
      </c>
      <c r="B1362" s="23">
        <v>0</v>
      </c>
      <c r="D1362" s="36">
        <f t="shared" si="21"/>
        <v>45</v>
      </c>
    </row>
    <row r="1363" spans="1:4">
      <c r="A1363" s="22">
        <v>45558</v>
      </c>
      <c r="B1363" s="23">
        <v>8</v>
      </c>
      <c r="D1363" s="36">
        <f t="shared" si="21"/>
        <v>45</v>
      </c>
    </row>
    <row r="1364" spans="1:4">
      <c r="A1364" s="22">
        <v>45559</v>
      </c>
      <c r="B1364" s="23">
        <v>8</v>
      </c>
      <c r="D1364" s="36">
        <f t="shared" si="21"/>
        <v>45</v>
      </c>
    </row>
    <row r="1365" spans="1:4">
      <c r="A1365" s="22">
        <v>45560</v>
      </c>
      <c r="B1365" s="23">
        <v>8</v>
      </c>
      <c r="D1365" s="36">
        <f t="shared" si="21"/>
        <v>45</v>
      </c>
    </row>
    <row r="1366" spans="1:4">
      <c r="A1366" s="22">
        <v>45561</v>
      </c>
      <c r="B1366" s="23">
        <v>8</v>
      </c>
      <c r="D1366" s="36">
        <f t="shared" si="21"/>
        <v>45</v>
      </c>
    </row>
    <row r="1367" spans="1:4">
      <c r="A1367" s="22">
        <v>45562</v>
      </c>
      <c r="B1367" s="23">
        <v>8</v>
      </c>
      <c r="D1367" s="36">
        <f t="shared" si="21"/>
        <v>45</v>
      </c>
    </row>
    <row r="1368" spans="1:4">
      <c r="A1368" s="22">
        <v>45563</v>
      </c>
      <c r="B1368" s="23">
        <v>0</v>
      </c>
      <c r="D1368" s="36">
        <f t="shared" si="21"/>
        <v>45</v>
      </c>
    </row>
    <row r="1369" spans="1:4">
      <c r="A1369" s="22">
        <v>45564</v>
      </c>
      <c r="B1369" s="23">
        <v>0</v>
      </c>
      <c r="D1369" s="36">
        <f t="shared" si="21"/>
        <v>45</v>
      </c>
    </row>
    <row r="1370" spans="1:4">
      <c r="A1370" s="22">
        <v>45565</v>
      </c>
      <c r="B1370" s="23">
        <v>8</v>
      </c>
      <c r="C1370" s="23">
        <f>SUM(B1341:B1370)</f>
        <v>168</v>
      </c>
      <c r="D1370" s="36">
        <f t="shared" si="21"/>
        <v>45</v>
      </c>
    </row>
    <row r="1371" spans="1:4">
      <c r="A1371" s="22">
        <v>45566</v>
      </c>
      <c r="B1371" s="23">
        <v>8</v>
      </c>
      <c r="D1371" s="36">
        <f t="shared" si="21"/>
        <v>46</v>
      </c>
    </row>
    <row r="1372" spans="1:4">
      <c r="A1372" s="22">
        <v>45567</v>
      </c>
      <c r="B1372" s="23">
        <v>8</v>
      </c>
      <c r="D1372" s="36">
        <f t="shared" si="21"/>
        <v>46</v>
      </c>
    </row>
    <row r="1373" spans="1:4">
      <c r="A1373" s="22">
        <v>45568</v>
      </c>
      <c r="B1373" s="23">
        <v>8</v>
      </c>
      <c r="D1373" s="36">
        <f t="shared" si="21"/>
        <v>46</v>
      </c>
    </row>
    <row r="1374" spans="1:4">
      <c r="A1374" s="22">
        <v>45569</v>
      </c>
      <c r="B1374" s="23">
        <v>8</v>
      </c>
      <c r="D1374" s="36">
        <f t="shared" si="21"/>
        <v>46</v>
      </c>
    </row>
    <row r="1375" spans="1:4">
      <c r="A1375" s="22">
        <v>45570</v>
      </c>
      <c r="B1375" s="23">
        <v>0</v>
      </c>
      <c r="D1375" s="36">
        <f t="shared" si="21"/>
        <v>46</v>
      </c>
    </row>
    <row r="1376" spans="1:4">
      <c r="A1376" s="22">
        <v>45571</v>
      </c>
      <c r="B1376" s="23">
        <v>0</v>
      </c>
      <c r="D1376" s="36">
        <f t="shared" si="21"/>
        <v>46</v>
      </c>
    </row>
    <row r="1377" spans="1:4">
      <c r="A1377" s="22">
        <v>45572</v>
      </c>
      <c r="B1377" s="23">
        <v>8</v>
      </c>
      <c r="D1377" s="36">
        <f t="shared" si="21"/>
        <v>46</v>
      </c>
    </row>
    <row r="1378" spans="1:4">
      <c r="A1378" s="22">
        <v>45573</v>
      </c>
      <c r="B1378" s="23">
        <v>8</v>
      </c>
      <c r="D1378" s="36">
        <f t="shared" si="21"/>
        <v>46</v>
      </c>
    </row>
    <row r="1379" spans="1:4">
      <c r="A1379" s="22">
        <v>45574</v>
      </c>
      <c r="B1379" s="23">
        <v>8</v>
      </c>
      <c r="D1379" s="36">
        <f t="shared" si="21"/>
        <v>46</v>
      </c>
    </row>
    <row r="1380" spans="1:4">
      <c r="A1380" s="22">
        <v>45575</v>
      </c>
      <c r="B1380" s="23">
        <v>8</v>
      </c>
      <c r="D1380" s="36">
        <f t="shared" si="21"/>
        <v>46</v>
      </c>
    </row>
    <row r="1381" spans="1:4">
      <c r="A1381" s="22">
        <v>45576</v>
      </c>
      <c r="B1381" s="23">
        <v>8</v>
      </c>
      <c r="D1381" s="36">
        <f t="shared" si="21"/>
        <v>46</v>
      </c>
    </row>
    <row r="1382" spans="1:4">
      <c r="A1382" s="22">
        <v>45577</v>
      </c>
      <c r="B1382" s="23">
        <v>0</v>
      </c>
      <c r="D1382" s="36">
        <f t="shared" si="21"/>
        <v>46</v>
      </c>
    </row>
    <row r="1383" spans="1:4">
      <c r="A1383" s="22">
        <v>45578</v>
      </c>
      <c r="B1383" s="23">
        <v>0</v>
      </c>
      <c r="D1383" s="36">
        <f t="shared" si="21"/>
        <v>46</v>
      </c>
    </row>
    <row r="1384" spans="1:4">
      <c r="A1384" s="22">
        <v>45579</v>
      </c>
      <c r="B1384" s="23">
        <v>8</v>
      </c>
      <c r="D1384" s="36">
        <f t="shared" si="21"/>
        <v>46</v>
      </c>
    </row>
    <row r="1385" spans="1:4">
      <c r="A1385" s="22">
        <v>45580</v>
      </c>
      <c r="B1385" s="23">
        <v>8</v>
      </c>
      <c r="D1385" s="36">
        <f t="shared" si="21"/>
        <v>46</v>
      </c>
    </row>
    <row r="1386" spans="1:4">
      <c r="A1386" s="22">
        <v>45581</v>
      </c>
      <c r="B1386" s="23">
        <v>8</v>
      </c>
      <c r="D1386" s="36">
        <f t="shared" si="21"/>
        <v>46</v>
      </c>
    </row>
    <row r="1387" spans="1:4">
      <c r="A1387" s="22">
        <v>45582</v>
      </c>
      <c r="B1387" s="23">
        <v>8</v>
      </c>
      <c r="D1387" s="36">
        <f t="shared" si="21"/>
        <v>46</v>
      </c>
    </row>
    <row r="1388" spans="1:4">
      <c r="A1388" s="22">
        <v>45583</v>
      </c>
      <c r="B1388" s="23">
        <v>8</v>
      </c>
      <c r="D1388" s="36">
        <f t="shared" si="21"/>
        <v>46</v>
      </c>
    </row>
    <row r="1389" spans="1:4">
      <c r="A1389" s="22">
        <v>45584</v>
      </c>
      <c r="B1389" s="23">
        <v>0</v>
      </c>
      <c r="D1389" s="36">
        <f t="shared" si="21"/>
        <v>46</v>
      </c>
    </row>
    <row r="1390" spans="1:4">
      <c r="A1390" s="22">
        <v>45585</v>
      </c>
      <c r="B1390" s="23">
        <v>0</v>
      </c>
      <c r="D1390" s="36">
        <f t="shared" si="21"/>
        <v>46</v>
      </c>
    </row>
    <row r="1391" spans="1:4">
      <c r="A1391" s="22">
        <v>45586</v>
      </c>
      <c r="B1391" s="23">
        <v>8</v>
      </c>
      <c r="D1391" s="36">
        <f t="shared" ref="D1391:D1454" si="22">MONTH(A1391)+(YEAR(A1391)-2021)*12</f>
        <v>46</v>
      </c>
    </row>
    <row r="1392" spans="1:4">
      <c r="A1392" s="22">
        <v>45587</v>
      </c>
      <c r="B1392" s="23">
        <v>8</v>
      </c>
      <c r="D1392" s="36">
        <f t="shared" si="22"/>
        <v>46</v>
      </c>
    </row>
    <row r="1393" spans="1:4">
      <c r="A1393" s="22">
        <v>45588</v>
      </c>
      <c r="B1393" s="23">
        <v>8</v>
      </c>
      <c r="D1393" s="36">
        <f t="shared" si="22"/>
        <v>46</v>
      </c>
    </row>
    <row r="1394" spans="1:4">
      <c r="A1394" s="22">
        <v>45589</v>
      </c>
      <c r="B1394" s="23">
        <v>8</v>
      </c>
      <c r="D1394" s="36">
        <f t="shared" si="22"/>
        <v>46</v>
      </c>
    </row>
    <row r="1395" spans="1:4">
      <c r="A1395" s="22">
        <v>45590</v>
      </c>
      <c r="B1395" s="23">
        <v>8</v>
      </c>
      <c r="D1395" s="36">
        <f t="shared" si="22"/>
        <v>46</v>
      </c>
    </row>
    <row r="1396" spans="1:4">
      <c r="A1396" s="22">
        <v>45591</v>
      </c>
      <c r="B1396" s="23">
        <v>0</v>
      </c>
      <c r="D1396" s="36">
        <f t="shared" si="22"/>
        <v>46</v>
      </c>
    </row>
    <row r="1397" spans="1:4">
      <c r="A1397" s="22">
        <v>45592</v>
      </c>
      <c r="B1397" s="23">
        <v>0</v>
      </c>
      <c r="D1397" s="36">
        <f t="shared" si="22"/>
        <v>46</v>
      </c>
    </row>
    <row r="1398" spans="1:4">
      <c r="A1398" s="22">
        <v>45593</v>
      </c>
      <c r="B1398" s="23">
        <v>8</v>
      </c>
      <c r="D1398" s="36">
        <f t="shared" si="22"/>
        <v>46</v>
      </c>
    </row>
    <row r="1399" spans="1:4">
      <c r="A1399" s="22">
        <v>45594</v>
      </c>
      <c r="B1399" s="23">
        <v>8</v>
      </c>
      <c r="D1399" s="36">
        <f t="shared" si="22"/>
        <v>46</v>
      </c>
    </row>
    <row r="1400" spans="1:4">
      <c r="A1400" s="22">
        <v>45595</v>
      </c>
      <c r="B1400" s="23">
        <v>8</v>
      </c>
      <c r="D1400" s="36">
        <f t="shared" si="22"/>
        <v>46</v>
      </c>
    </row>
    <row r="1401" spans="1:4">
      <c r="A1401" s="22">
        <v>45596</v>
      </c>
      <c r="B1401" s="23">
        <v>8</v>
      </c>
      <c r="C1401" s="23">
        <f>SUM(B1371:B1401)</f>
        <v>184</v>
      </c>
      <c r="D1401" s="36">
        <f t="shared" si="22"/>
        <v>46</v>
      </c>
    </row>
    <row r="1402" spans="1:4">
      <c r="A1402" s="22">
        <v>45597</v>
      </c>
      <c r="B1402" s="23">
        <v>8</v>
      </c>
      <c r="D1402" s="36">
        <f t="shared" si="22"/>
        <v>47</v>
      </c>
    </row>
    <row r="1403" spans="1:4">
      <c r="A1403" s="22">
        <v>45598</v>
      </c>
      <c r="B1403" s="23">
        <v>0</v>
      </c>
      <c r="D1403" s="36">
        <f t="shared" si="22"/>
        <v>47</v>
      </c>
    </row>
    <row r="1404" spans="1:4">
      <c r="A1404" s="22">
        <v>45599</v>
      </c>
      <c r="B1404" s="23">
        <v>0</v>
      </c>
      <c r="D1404" s="36">
        <f t="shared" si="22"/>
        <v>47</v>
      </c>
    </row>
    <row r="1405" spans="1:4">
      <c r="A1405" s="22">
        <v>45600</v>
      </c>
      <c r="B1405" s="23">
        <v>8</v>
      </c>
      <c r="D1405" s="36">
        <f t="shared" si="22"/>
        <v>47</v>
      </c>
    </row>
    <row r="1406" spans="1:4">
      <c r="A1406" s="22">
        <v>45601</v>
      </c>
      <c r="B1406" s="23">
        <v>8</v>
      </c>
      <c r="D1406" s="36">
        <f t="shared" si="22"/>
        <v>47</v>
      </c>
    </row>
    <row r="1407" spans="1:4">
      <c r="A1407" s="22">
        <v>45602</v>
      </c>
      <c r="B1407" s="23">
        <v>8</v>
      </c>
      <c r="D1407" s="36">
        <f t="shared" si="22"/>
        <v>47</v>
      </c>
    </row>
    <row r="1408" spans="1:4">
      <c r="A1408" s="22">
        <v>45603</v>
      </c>
      <c r="B1408" s="23">
        <v>8</v>
      </c>
      <c r="D1408" s="36">
        <f t="shared" si="22"/>
        <v>47</v>
      </c>
    </row>
    <row r="1409" spans="1:4">
      <c r="A1409" s="22">
        <v>45604</v>
      </c>
      <c r="B1409" s="23">
        <v>8</v>
      </c>
      <c r="D1409" s="36">
        <f t="shared" si="22"/>
        <v>47</v>
      </c>
    </row>
    <row r="1410" spans="1:4">
      <c r="A1410" s="22">
        <v>45605</v>
      </c>
      <c r="B1410" s="23">
        <v>0</v>
      </c>
      <c r="D1410" s="36">
        <f t="shared" si="22"/>
        <v>47</v>
      </c>
    </row>
    <row r="1411" spans="1:4">
      <c r="A1411" s="22">
        <v>45606</v>
      </c>
      <c r="B1411" s="23">
        <v>0</v>
      </c>
      <c r="D1411" s="36">
        <f t="shared" si="22"/>
        <v>47</v>
      </c>
    </row>
    <row r="1412" spans="1:4">
      <c r="A1412" s="22">
        <v>45607</v>
      </c>
      <c r="B1412" s="23">
        <v>8</v>
      </c>
      <c r="D1412" s="36">
        <f t="shared" si="22"/>
        <v>47</v>
      </c>
    </row>
    <row r="1413" spans="1:4">
      <c r="A1413" s="22">
        <v>45608</v>
      </c>
      <c r="B1413" s="23">
        <v>8</v>
      </c>
      <c r="D1413" s="36">
        <f t="shared" si="22"/>
        <v>47</v>
      </c>
    </row>
    <row r="1414" spans="1:4">
      <c r="A1414" s="22">
        <v>45609</v>
      </c>
      <c r="B1414" s="23">
        <v>8</v>
      </c>
      <c r="D1414" s="36">
        <f t="shared" si="22"/>
        <v>47</v>
      </c>
    </row>
    <row r="1415" spans="1:4">
      <c r="A1415" s="22">
        <v>45610</v>
      </c>
      <c r="B1415" s="23">
        <v>8</v>
      </c>
      <c r="D1415" s="36">
        <f t="shared" si="22"/>
        <v>47</v>
      </c>
    </row>
    <row r="1416" spans="1:4">
      <c r="A1416" s="22">
        <v>45611</v>
      </c>
      <c r="B1416" s="23">
        <v>8</v>
      </c>
      <c r="D1416" s="36">
        <f t="shared" si="22"/>
        <v>47</v>
      </c>
    </row>
    <row r="1417" spans="1:4">
      <c r="A1417" s="22">
        <v>45612</v>
      </c>
      <c r="B1417" s="23">
        <v>0</v>
      </c>
      <c r="D1417" s="36">
        <f t="shared" si="22"/>
        <v>47</v>
      </c>
    </row>
    <row r="1418" spans="1:4">
      <c r="A1418" s="22">
        <v>45613</v>
      </c>
      <c r="B1418" s="23">
        <v>0</v>
      </c>
      <c r="D1418" s="36">
        <f t="shared" si="22"/>
        <v>47</v>
      </c>
    </row>
    <row r="1419" spans="1:4">
      <c r="A1419" s="22">
        <v>45614</v>
      </c>
      <c r="B1419" s="25">
        <v>0</v>
      </c>
      <c r="D1419" s="36">
        <f t="shared" si="22"/>
        <v>47</v>
      </c>
    </row>
    <row r="1420" spans="1:4">
      <c r="A1420" s="22">
        <v>45615</v>
      </c>
      <c r="B1420" s="23">
        <v>8</v>
      </c>
      <c r="D1420" s="36">
        <f t="shared" si="22"/>
        <v>47</v>
      </c>
    </row>
    <row r="1421" spans="1:4">
      <c r="A1421" s="22">
        <v>45616</v>
      </c>
      <c r="B1421" s="23">
        <v>8</v>
      </c>
      <c r="D1421" s="36">
        <f t="shared" si="22"/>
        <v>47</v>
      </c>
    </row>
    <row r="1422" spans="1:4">
      <c r="A1422" s="22">
        <v>45617</v>
      </c>
      <c r="B1422" s="23">
        <v>8</v>
      </c>
      <c r="D1422" s="36">
        <f t="shared" si="22"/>
        <v>47</v>
      </c>
    </row>
    <row r="1423" spans="1:4">
      <c r="A1423" s="22">
        <v>45618</v>
      </c>
      <c r="B1423" s="23">
        <v>8</v>
      </c>
      <c r="D1423" s="36">
        <f t="shared" si="22"/>
        <v>47</v>
      </c>
    </row>
    <row r="1424" spans="1:4">
      <c r="A1424" s="22">
        <v>45619</v>
      </c>
      <c r="B1424" s="23">
        <v>0</v>
      </c>
      <c r="D1424" s="36">
        <f t="shared" si="22"/>
        <v>47</v>
      </c>
    </row>
    <row r="1425" spans="1:4">
      <c r="A1425" s="22">
        <v>45620</v>
      </c>
      <c r="B1425" s="23">
        <v>0</v>
      </c>
      <c r="D1425" s="36">
        <f t="shared" si="22"/>
        <v>47</v>
      </c>
    </row>
    <row r="1426" spans="1:4">
      <c r="A1426" s="22">
        <v>45621</v>
      </c>
      <c r="B1426" s="23">
        <v>8</v>
      </c>
      <c r="D1426" s="36">
        <f t="shared" si="22"/>
        <v>47</v>
      </c>
    </row>
    <row r="1427" spans="1:4">
      <c r="A1427" s="22">
        <v>45622</v>
      </c>
      <c r="B1427" s="23">
        <v>8</v>
      </c>
      <c r="D1427" s="36">
        <f t="shared" si="22"/>
        <v>47</v>
      </c>
    </row>
    <row r="1428" spans="1:4">
      <c r="A1428" s="22">
        <v>45623</v>
      </c>
      <c r="B1428" s="23">
        <v>8</v>
      </c>
      <c r="D1428" s="36">
        <f t="shared" si="22"/>
        <v>47</v>
      </c>
    </row>
    <row r="1429" spans="1:4">
      <c r="A1429" s="22">
        <v>45624</v>
      </c>
      <c r="B1429" s="23">
        <v>8</v>
      </c>
      <c r="D1429" s="36">
        <f t="shared" si="22"/>
        <v>47</v>
      </c>
    </row>
    <row r="1430" spans="1:4">
      <c r="A1430" s="22">
        <v>45625</v>
      </c>
      <c r="B1430" s="23">
        <v>8</v>
      </c>
      <c r="D1430" s="36">
        <f t="shared" si="22"/>
        <v>47</v>
      </c>
    </row>
    <row r="1431" spans="1:4">
      <c r="A1431" s="22">
        <v>45626</v>
      </c>
      <c r="B1431" s="23">
        <v>0</v>
      </c>
      <c r="C1431" s="23">
        <f>SUM(B1402:B1431)</f>
        <v>160</v>
      </c>
      <c r="D1431" s="36">
        <f t="shared" si="22"/>
        <v>47</v>
      </c>
    </row>
    <row r="1432" spans="1:4">
      <c r="A1432" s="22">
        <v>45627</v>
      </c>
      <c r="B1432" s="23">
        <v>0</v>
      </c>
      <c r="D1432" s="36">
        <f t="shared" si="22"/>
        <v>48</v>
      </c>
    </row>
    <row r="1433" spans="1:4">
      <c r="A1433" s="22">
        <v>45628</v>
      </c>
      <c r="B1433" s="23">
        <v>8</v>
      </c>
      <c r="D1433" s="36">
        <f t="shared" si="22"/>
        <v>48</v>
      </c>
    </row>
    <row r="1434" spans="1:4">
      <c r="A1434" s="22">
        <v>45629</v>
      </c>
      <c r="B1434" s="23">
        <v>8</v>
      </c>
      <c r="D1434" s="36">
        <f t="shared" si="22"/>
        <v>48</v>
      </c>
    </row>
    <row r="1435" spans="1:4">
      <c r="A1435" s="22">
        <v>45630</v>
      </c>
      <c r="B1435" s="23">
        <v>8</v>
      </c>
      <c r="D1435" s="36">
        <f t="shared" si="22"/>
        <v>48</v>
      </c>
    </row>
    <row r="1436" spans="1:4">
      <c r="A1436" s="22">
        <v>45631</v>
      </c>
      <c r="B1436" s="23">
        <v>8</v>
      </c>
      <c r="D1436" s="36">
        <f t="shared" si="22"/>
        <v>48</v>
      </c>
    </row>
    <row r="1437" spans="1:4">
      <c r="A1437" s="22">
        <v>45632</v>
      </c>
      <c r="B1437" s="23">
        <v>8</v>
      </c>
      <c r="D1437" s="36">
        <f t="shared" si="22"/>
        <v>48</v>
      </c>
    </row>
    <row r="1438" spans="1:4">
      <c r="A1438" s="22">
        <v>45633</v>
      </c>
      <c r="B1438" s="23">
        <v>0</v>
      </c>
      <c r="D1438" s="36">
        <f t="shared" si="22"/>
        <v>48</v>
      </c>
    </row>
    <row r="1439" spans="1:4">
      <c r="A1439" s="22">
        <v>45634</v>
      </c>
      <c r="B1439" s="23">
        <v>0</v>
      </c>
      <c r="D1439" s="36">
        <f t="shared" si="22"/>
        <v>48</v>
      </c>
    </row>
    <row r="1440" spans="1:4">
      <c r="A1440" s="22">
        <v>45635</v>
      </c>
      <c r="B1440" s="23">
        <v>8</v>
      </c>
      <c r="D1440" s="36">
        <f t="shared" si="22"/>
        <v>48</v>
      </c>
    </row>
    <row r="1441" spans="1:4">
      <c r="A1441" s="22">
        <v>45636</v>
      </c>
      <c r="B1441" s="23">
        <v>8</v>
      </c>
      <c r="D1441" s="36">
        <f t="shared" si="22"/>
        <v>48</v>
      </c>
    </row>
    <row r="1442" spans="1:4">
      <c r="A1442" s="22">
        <v>45637</v>
      </c>
      <c r="B1442" s="23">
        <v>8</v>
      </c>
      <c r="D1442" s="36">
        <f t="shared" si="22"/>
        <v>48</v>
      </c>
    </row>
    <row r="1443" spans="1:4">
      <c r="A1443" s="22">
        <v>45638</v>
      </c>
      <c r="B1443" s="23">
        <v>8</v>
      </c>
      <c r="D1443" s="36">
        <f t="shared" si="22"/>
        <v>48</v>
      </c>
    </row>
    <row r="1444" spans="1:4">
      <c r="A1444" s="22">
        <v>45639</v>
      </c>
      <c r="B1444" s="23">
        <v>8</v>
      </c>
      <c r="D1444" s="36">
        <f t="shared" si="22"/>
        <v>48</v>
      </c>
    </row>
    <row r="1445" spans="1:4">
      <c r="A1445" s="22">
        <v>45640</v>
      </c>
      <c r="B1445" s="27">
        <v>7</v>
      </c>
      <c r="D1445" s="36">
        <f t="shared" si="22"/>
        <v>48</v>
      </c>
    </row>
    <row r="1446" spans="1:4">
      <c r="A1446" s="22">
        <v>45641</v>
      </c>
      <c r="B1446" s="23">
        <v>0</v>
      </c>
      <c r="D1446" s="36">
        <f t="shared" si="22"/>
        <v>48</v>
      </c>
    </row>
    <row r="1447" spans="1:4">
      <c r="A1447" s="22">
        <v>45642</v>
      </c>
      <c r="B1447" s="23">
        <v>8</v>
      </c>
      <c r="D1447" s="36">
        <f t="shared" si="22"/>
        <v>48</v>
      </c>
    </row>
    <row r="1448" spans="1:4">
      <c r="A1448" s="22">
        <v>45643</v>
      </c>
      <c r="B1448" s="23">
        <v>8</v>
      </c>
      <c r="D1448" s="36">
        <f t="shared" si="22"/>
        <v>48</v>
      </c>
    </row>
    <row r="1449" spans="1:4">
      <c r="A1449" s="22">
        <v>45644</v>
      </c>
      <c r="B1449" s="23">
        <v>8</v>
      </c>
      <c r="D1449" s="36">
        <f t="shared" si="22"/>
        <v>48</v>
      </c>
    </row>
    <row r="1450" spans="1:4">
      <c r="A1450" s="22">
        <v>45645</v>
      </c>
      <c r="B1450" s="23">
        <v>8</v>
      </c>
      <c r="D1450" s="36">
        <f t="shared" si="22"/>
        <v>48</v>
      </c>
    </row>
    <row r="1451" spans="1:4">
      <c r="A1451" s="22">
        <v>45646</v>
      </c>
      <c r="B1451" s="23">
        <v>8</v>
      </c>
      <c r="D1451" s="36">
        <f t="shared" si="22"/>
        <v>48</v>
      </c>
    </row>
    <row r="1452" spans="1:4">
      <c r="A1452" s="22">
        <v>45647</v>
      </c>
      <c r="B1452" s="23">
        <v>0</v>
      </c>
      <c r="D1452" s="36">
        <f t="shared" si="22"/>
        <v>48</v>
      </c>
    </row>
    <row r="1453" spans="1:4">
      <c r="A1453" s="22">
        <v>45648</v>
      </c>
      <c r="B1453" s="23">
        <v>0</v>
      </c>
      <c r="D1453" s="36">
        <f t="shared" si="22"/>
        <v>48</v>
      </c>
    </row>
    <row r="1454" spans="1:4">
      <c r="A1454" s="22">
        <v>45649</v>
      </c>
      <c r="B1454" s="27">
        <v>0</v>
      </c>
      <c r="D1454" s="36">
        <f t="shared" si="22"/>
        <v>48</v>
      </c>
    </row>
    <row r="1455" spans="1:4">
      <c r="A1455" s="22">
        <v>45650</v>
      </c>
      <c r="B1455" s="25">
        <v>0</v>
      </c>
      <c r="D1455" s="36">
        <f t="shared" ref="D1455:D1518" si="23">MONTH(A1455)+(YEAR(A1455)-2021)*12</f>
        <v>48</v>
      </c>
    </row>
    <row r="1456" spans="1:4">
      <c r="A1456" s="22">
        <v>45651</v>
      </c>
      <c r="B1456" s="25">
        <v>0</v>
      </c>
      <c r="D1456" s="36">
        <f t="shared" si="23"/>
        <v>48</v>
      </c>
    </row>
    <row r="1457" spans="1:4">
      <c r="A1457" s="22">
        <v>45652</v>
      </c>
      <c r="B1457" s="25">
        <v>0</v>
      </c>
      <c r="D1457" s="36">
        <f t="shared" si="23"/>
        <v>48</v>
      </c>
    </row>
    <row r="1458" spans="1:4">
      <c r="A1458" s="22">
        <v>45653</v>
      </c>
      <c r="B1458" s="23">
        <v>8</v>
      </c>
      <c r="D1458" s="36">
        <f t="shared" si="23"/>
        <v>48</v>
      </c>
    </row>
    <row r="1459" spans="1:4">
      <c r="A1459" s="22">
        <v>45654</v>
      </c>
      <c r="B1459" s="27">
        <v>7</v>
      </c>
      <c r="D1459" s="36">
        <f t="shared" si="23"/>
        <v>48</v>
      </c>
    </row>
    <row r="1460" spans="1:4">
      <c r="A1460" s="22">
        <v>45655</v>
      </c>
      <c r="B1460" s="23">
        <v>0</v>
      </c>
      <c r="D1460" s="36">
        <f t="shared" si="23"/>
        <v>48</v>
      </c>
    </row>
    <row r="1461" spans="1:4">
      <c r="A1461" s="22">
        <v>45656</v>
      </c>
      <c r="B1461" s="27">
        <v>0</v>
      </c>
      <c r="D1461" s="36">
        <f t="shared" si="23"/>
        <v>48</v>
      </c>
    </row>
    <row r="1462" spans="1:4">
      <c r="A1462" s="22">
        <v>45657</v>
      </c>
      <c r="B1462" s="25">
        <v>0</v>
      </c>
      <c r="C1462" s="23">
        <f>SUM(B1432:B1462)</f>
        <v>142</v>
      </c>
      <c r="D1462" s="36">
        <f t="shared" si="23"/>
        <v>48</v>
      </c>
    </row>
    <row r="1463" spans="1:4">
      <c r="A1463" s="22">
        <v>45658</v>
      </c>
      <c r="B1463" s="25">
        <v>0</v>
      </c>
      <c r="D1463" s="36">
        <f t="shared" si="23"/>
        <v>49</v>
      </c>
    </row>
    <row r="1464" spans="1:4">
      <c r="A1464" s="22">
        <v>45659</v>
      </c>
      <c r="B1464" s="23">
        <v>8</v>
      </c>
      <c r="D1464" s="36">
        <f t="shared" si="23"/>
        <v>49</v>
      </c>
    </row>
    <row r="1465" spans="1:4">
      <c r="A1465" s="22">
        <v>45660</v>
      </c>
      <c r="B1465" s="23">
        <v>8</v>
      </c>
      <c r="D1465" s="36">
        <f t="shared" si="23"/>
        <v>49</v>
      </c>
    </row>
    <row r="1466" spans="1:4">
      <c r="A1466" s="22">
        <v>45661</v>
      </c>
      <c r="B1466" s="23">
        <v>0</v>
      </c>
      <c r="D1466" s="36">
        <f t="shared" si="23"/>
        <v>49</v>
      </c>
    </row>
    <row r="1467" spans="1:4">
      <c r="A1467" s="22">
        <v>45662</v>
      </c>
      <c r="B1467" s="23">
        <v>0</v>
      </c>
      <c r="D1467" s="36">
        <f t="shared" si="23"/>
        <v>49</v>
      </c>
    </row>
    <row r="1468" spans="1:4">
      <c r="A1468" s="22">
        <v>45663</v>
      </c>
      <c r="B1468" s="23">
        <v>8</v>
      </c>
      <c r="D1468" s="36">
        <f t="shared" si="23"/>
        <v>49</v>
      </c>
    </row>
    <row r="1469" spans="1:4">
      <c r="A1469" s="22">
        <v>45664</v>
      </c>
      <c r="B1469" s="23">
        <v>8</v>
      </c>
      <c r="D1469" s="36">
        <f t="shared" si="23"/>
        <v>49</v>
      </c>
    </row>
    <row r="1470" spans="1:4">
      <c r="A1470" s="22">
        <v>45665</v>
      </c>
      <c r="B1470" s="23">
        <v>8</v>
      </c>
      <c r="D1470" s="36">
        <f t="shared" si="23"/>
        <v>49</v>
      </c>
    </row>
    <row r="1471" spans="1:4">
      <c r="A1471" s="22">
        <v>45666</v>
      </c>
      <c r="B1471" s="23">
        <v>8</v>
      </c>
      <c r="D1471" s="36">
        <f t="shared" si="23"/>
        <v>49</v>
      </c>
    </row>
    <row r="1472" spans="1:4">
      <c r="A1472" s="22">
        <v>45667</v>
      </c>
      <c r="B1472" s="23">
        <v>8</v>
      </c>
      <c r="D1472" s="36">
        <f t="shared" si="23"/>
        <v>49</v>
      </c>
    </row>
    <row r="1473" spans="1:4">
      <c r="A1473" s="22">
        <v>45668</v>
      </c>
      <c r="B1473" s="23">
        <v>0</v>
      </c>
      <c r="D1473" s="36">
        <f t="shared" si="23"/>
        <v>49</v>
      </c>
    </row>
    <row r="1474" spans="1:4">
      <c r="A1474" s="22">
        <v>45669</v>
      </c>
      <c r="B1474" s="23">
        <v>0</v>
      </c>
      <c r="D1474" s="36">
        <f t="shared" si="23"/>
        <v>49</v>
      </c>
    </row>
    <row r="1475" spans="1:4">
      <c r="A1475" s="22">
        <v>45670</v>
      </c>
      <c r="B1475" s="23">
        <v>8</v>
      </c>
      <c r="D1475" s="36">
        <f t="shared" si="23"/>
        <v>49</v>
      </c>
    </row>
    <row r="1476" spans="1:4">
      <c r="A1476" s="22">
        <v>45671</v>
      </c>
      <c r="B1476" s="23">
        <v>8</v>
      </c>
      <c r="D1476" s="36">
        <f t="shared" si="23"/>
        <v>49</v>
      </c>
    </row>
    <row r="1477" spans="1:4">
      <c r="A1477" s="22">
        <v>45672</v>
      </c>
      <c r="B1477" s="23">
        <v>8</v>
      </c>
      <c r="D1477" s="36">
        <f t="shared" si="23"/>
        <v>49</v>
      </c>
    </row>
    <row r="1478" spans="1:4">
      <c r="A1478" s="22">
        <v>45673</v>
      </c>
      <c r="B1478" s="23">
        <v>8</v>
      </c>
      <c r="D1478" s="36">
        <f t="shared" si="23"/>
        <v>49</v>
      </c>
    </row>
    <row r="1479" spans="1:4">
      <c r="A1479" s="22">
        <v>45674</v>
      </c>
      <c r="B1479" s="23">
        <v>8</v>
      </c>
      <c r="D1479" s="36">
        <f t="shared" si="23"/>
        <v>49</v>
      </c>
    </row>
    <row r="1480" spans="1:4">
      <c r="A1480" s="22">
        <v>45675</v>
      </c>
      <c r="B1480" s="23">
        <v>0</v>
      </c>
      <c r="D1480" s="36">
        <f t="shared" si="23"/>
        <v>49</v>
      </c>
    </row>
    <row r="1481" spans="1:4">
      <c r="A1481" s="22">
        <v>45676</v>
      </c>
      <c r="B1481" s="23">
        <v>0</v>
      </c>
      <c r="D1481" s="36">
        <f t="shared" si="23"/>
        <v>49</v>
      </c>
    </row>
    <row r="1482" spans="1:4">
      <c r="A1482" s="22">
        <v>45677</v>
      </c>
      <c r="B1482" s="23">
        <v>8</v>
      </c>
      <c r="D1482" s="36">
        <f t="shared" si="23"/>
        <v>49</v>
      </c>
    </row>
    <row r="1483" spans="1:4">
      <c r="A1483" s="22">
        <v>45678</v>
      </c>
      <c r="B1483" s="23">
        <v>8</v>
      </c>
      <c r="D1483" s="36">
        <f t="shared" si="23"/>
        <v>49</v>
      </c>
    </row>
    <row r="1484" spans="1:4">
      <c r="A1484" s="22">
        <v>45679</v>
      </c>
      <c r="B1484" s="23">
        <v>8</v>
      </c>
      <c r="D1484" s="36">
        <f t="shared" si="23"/>
        <v>49</v>
      </c>
    </row>
    <row r="1485" spans="1:4">
      <c r="A1485" s="22">
        <v>45680</v>
      </c>
      <c r="B1485" s="23">
        <v>8</v>
      </c>
      <c r="D1485" s="36">
        <f t="shared" si="23"/>
        <v>49</v>
      </c>
    </row>
    <row r="1486" spans="1:4">
      <c r="A1486" s="22">
        <v>45681</v>
      </c>
      <c r="B1486" s="23">
        <v>8</v>
      </c>
      <c r="D1486" s="36">
        <f t="shared" si="23"/>
        <v>49</v>
      </c>
    </row>
    <row r="1487" spans="1:4">
      <c r="A1487" s="22">
        <v>45682</v>
      </c>
      <c r="B1487" s="23">
        <v>0</v>
      </c>
      <c r="D1487" s="36">
        <f t="shared" si="23"/>
        <v>49</v>
      </c>
    </row>
    <row r="1488" spans="1:4">
      <c r="A1488" s="22">
        <v>45683</v>
      </c>
      <c r="B1488" s="23">
        <v>0</v>
      </c>
      <c r="D1488" s="36">
        <f t="shared" si="23"/>
        <v>49</v>
      </c>
    </row>
    <row r="1489" spans="1:4">
      <c r="A1489" s="22">
        <v>45684</v>
      </c>
      <c r="B1489" s="23">
        <v>8</v>
      </c>
      <c r="D1489" s="36">
        <f t="shared" si="23"/>
        <v>49</v>
      </c>
    </row>
    <row r="1490" spans="1:4">
      <c r="A1490" s="22">
        <v>45685</v>
      </c>
      <c r="B1490" s="23">
        <v>8</v>
      </c>
      <c r="D1490" s="36">
        <f t="shared" si="23"/>
        <v>49</v>
      </c>
    </row>
    <row r="1491" spans="1:4">
      <c r="A1491" s="22">
        <v>45686</v>
      </c>
      <c r="B1491" s="23">
        <v>8</v>
      </c>
      <c r="D1491" s="36">
        <f t="shared" si="23"/>
        <v>49</v>
      </c>
    </row>
    <row r="1492" spans="1:4">
      <c r="A1492" s="22">
        <v>45687</v>
      </c>
      <c r="B1492" s="23">
        <v>8</v>
      </c>
      <c r="D1492" s="36">
        <f t="shared" si="23"/>
        <v>49</v>
      </c>
    </row>
    <row r="1493" spans="1:4">
      <c r="A1493" s="22">
        <v>45688</v>
      </c>
      <c r="B1493" s="23">
        <v>8</v>
      </c>
      <c r="C1493" s="23">
        <f>SUM(B1463:B1493)</f>
        <v>176</v>
      </c>
      <c r="D1493" s="36">
        <f t="shared" si="23"/>
        <v>49</v>
      </c>
    </row>
    <row r="1494" spans="1:4">
      <c r="A1494" s="22">
        <v>45689</v>
      </c>
      <c r="B1494" s="23">
        <v>0</v>
      </c>
      <c r="D1494" s="36">
        <f t="shared" si="23"/>
        <v>50</v>
      </c>
    </row>
    <row r="1495" spans="1:4">
      <c r="A1495" s="22">
        <v>45690</v>
      </c>
      <c r="B1495" s="23">
        <v>0</v>
      </c>
      <c r="D1495" s="36">
        <f t="shared" si="23"/>
        <v>50</v>
      </c>
    </row>
    <row r="1496" spans="1:4">
      <c r="A1496" s="22">
        <v>45691</v>
      </c>
      <c r="B1496" s="23">
        <v>8</v>
      </c>
      <c r="D1496" s="36">
        <f t="shared" si="23"/>
        <v>50</v>
      </c>
    </row>
    <row r="1497" spans="1:4">
      <c r="A1497" s="22">
        <v>45692</v>
      </c>
      <c r="B1497" s="23">
        <v>8</v>
      </c>
      <c r="D1497" s="36">
        <f t="shared" si="23"/>
        <v>50</v>
      </c>
    </row>
    <row r="1498" spans="1:4">
      <c r="A1498" s="22">
        <v>45693</v>
      </c>
      <c r="B1498" s="23">
        <v>8</v>
      </c>
      <c r="D1498" s="36">
        <f t="shared" si="23"/>
        <v>50</v>
      </c>
    </row>
    <row r="1499" spans="1:4">
      <c r="A1499" s="22">
        <v>45694</v>
      </c>
      <c r="B1499" s="23">
        <v>8</v>
      </c>
      <c r="D1499" s="36">
        <f t="shared" si="23"/>
        <v>50</v>
      </c>
    </row>
    <row r="1500" spans="1:4">
      <c r="A1500" s="22">
        <v>45695</v>
      </c>
      <c r="B1500" s="23">
        <v>8</v>
      </c>
      <c r="D1500" s="36">
        <f t="shared" si="23"/>
        <v>50</v>
      </c>
    </row>
    <row r="1501" spans="1:4">
      <c r="A1501" s="22">
        <v>45696</v>
      </c>
      <c r="B1501" s="23">
        <v>0</v>
      </c>
      <c r="D1501" s="36">
        <f t="shared" si="23"/>
        <v>50</v>
      </c>
    </row>
    <row r="1502" spans="1:4">
      <c r="A1502" s="22">
        <v>45697</v>
      </c>
      <c r="B1502" s="23">
        <v>0</v>
      </c>
      <c r="D1502" s="36">
        <f t="shared" si="23"/>
        <v>50</v>
      </c>
    </row>
    <row r="1503" spans="1:4">
      <c r="A1503" s="22">
        <v>45698</v>
      </c>
      <c r="B1503" s="23">
        <v>8</v>
      </c>
      <c r="D1503" s="36">
        <f t="shared" si="23"/>
        <v>50</v>
      </c>
    </row>
    <row r="1504" spans="1:4">
      <c r="A1504" s="22">
        <v>45699</v>
      </c>
      <c r="B1504" s="23">
        <v>8</v>
      </c>
      <c r="D1504" s="36">
        <f t="shared" si="23"/>
        <v>50</v>
      </c>
    </row>
    <row r="1505" spans="1:4">
      <c r="A1505" s="22">
        <v>45700</v>
      </c>
      <c r="B1505" s="23">
        <v>8</v>
      </c>
      <c r="D1505" s="36">
        <f t="shared" si="23"/>
        <v>50</v>
      </c>
    </row>
    <row r="1506" spans="1:4">
      <c r="A1506" s="22">
        <v>45701</v>
      </c>
      <c r="B1506" s="23">
        <v>8</v>
      </c>
      <c r="D1506" s="36">
        <f t="shared" si="23"/>
        <v>50</v>
      </c>
    </row>
    <row r="1507" spans="1:4">
      <c r="A1507" s="22">
        <v>45702</v>
      </c>
      <c r="B1507" s="23">
        <v>8</v>
      </c>
      <c r="D1507" s="36">
        <f t="shared" si="23"/>
        <v>50</v>
      </c>
    </row>
    <row r="1508" spans="1:4">
      <c r="A1508" s="22">
        <v>45703</v>
      </c>
      <c r="B1508" s="23">
        <v>0</v>
      </c>
      <c r="D1508" s="36">
        <f t="shared" si="23"/>
        <v>50</v>
      </c>
    </row>
    <row r="1509" spans="1:4">
      <c r="A1509" s="22">
        <v>45704</v>
      </c>
      <c r="B1509" s="23">
        <v>0</v>
      </c>
      <c r="D1509" s="36">
        <f t="shared" si="23"/>
        <v>50</v>
      </c>
    </row>
    <row r="1510" spans="1:4">
      <c r="A1510" s="22">
        <v>45705</v>
      </c>
      <c r="B1510" s="23">
        <v>8</v>
      </c>
      <c r="D1510" s="36">
        <f t="shared" si="23"/>
        <v>50</v>
      </c>
    </row>
    <row r="1511" spans="1:4">
      <c r="A1511" s="22">
        <v>45706</v>
      </c>
      <c r="B1511" s="23">
        <v>8</v>
      </c>
      <c r="D1511" s="36">
        <f t="shared" si="23"/>
        <v>50</v>
      </c>
    </row>
    <row r="1512" spans="1:4">
      <c r="A1512" s="22">
        <v>45707</v>
      </c>
      <c r="B1512" s="23">
        <v>8</v>
      </c>
      <c r="D1512" s="36">
        <f t="shared" si="23"/>
        <v>50</v>
      </c>
    </row>
    <row r="1513" spans="1:4">
      <c r="A1513" s="22">
        <v>45708</v>
      </c>
      <c r="B1513" s="23">
        <v>8</v>
      </c>
      <c r="D1513" s="36">
        <f t="shared" si="23"/>
        <v>50</v>
      </c>
    </row>
    <row r="1514" spans="1:4">
      <c r="A1514" s="22">
        <v>45709</v>
      </c>
      <c r="B1514" s="23">
        <v>8</v>
      </c>
      <c r="D1514" s="36">
        <f t="shared" si="23"/>
        <v>50</v>
      </c>
    </row>
    <row r="1515" spans="1:4">
      <c r="A1515" s="22">
        <v>45710</v>
      </c>
      <c r="B1515" s="23">
        <v>0</v>
      </c>
      <c r="D1515" s="36">
        <f t="shared" si="23"/>
        <v>50</v>
      </c>
    </row>
    <row r="1516" spans="1:4">
      <c r="A1516" s="22">
        <v>45711</v>
      </c>
      <c r="B1516" s="23">
        <v>0</v>
      </c>
      <c r="D1516" s="36">
        <f t="shared" si="23"/>
        <v>50</v>
      </c>
    </row>
    <row r="1517" spans="1:4">
      <c r="A1517" s="22">
        <v>45712</v>
      </c>
      <c r="B1517" s="23">
        <v>8</v>
      </c>
      <c r="D1517" s="36">
        <f t="shared" si="23"/>
        <v>50</v>
      </c>
    </row>
    <row r="1518" spans="1:4">
      <c r="A1518" s="22">
        <v>45713</v>
      </c>
      <c r="B1518" s="23">
        <v>8</v>
      </c>
      <c r="D1518" s="36">
        <f t="shared" si="23"/>
        <v>50</v>
      </c>
    </row>
    <row r="1519" spans="1:4">
      <c r="A1519" s="22">
        <v>45714</v>
      </c>
      <c r="B1519" s="23">
        <v>8</v>
      </c>
      <c r="D1519" s="36">
        <f t="shared" ref="D1519:D1582" si="24">MONTH(A1519)+(YEAR(A1519)-2021)*12</f>
        <v>50</v>
      </c>
    </row>
    <row r="1520" spans="1:4">
      <c r="A1520" s="22">
        <v>45715</v>
      </c>
      <c r="B1520" s="23">
        <v>8</v>
      </c>
      <c r="D1520" s="36">
        <f t="shared" si="24"/>
        <v>50</v>
      </c>
    </row>
    <row r="1521" spans="1:4">
      <c r="A1521" s="22">
        <v>45716</v>
      </c>
      <c r="B1521" s="23">
        <v>8</v>
      </c>
      <c r="C1521" s="23">
        <f>SUM(B1494:B1521)</f>
        <v>160</v>
      </c>
      <c r="D1521" s="36">
        <f t="shared" si="24"/>
        <v>50</v>
      </c>
    </row>
    <row r="1522" spans="1:4">
      <c r="A1522" s="22">
        <v>45717</v>
      </c>
      <c r="B1522" s="23">
        <v>0</v>
      </c>
      <c r="D1522" s="36">
        <f t="shared" si="24"/>
        <v>51</v>
      </c>
    </row>
    <row r="1523" spans="1:4">
      <c r="A1523" s="22">
        <v>45718</v>
      </c>
      <c r="B1523" s="23">
        <v>0</v>
      </c>
      <c r="D1523" s="36">
        <f t="shared" si="24"/>
        <v>51</v>
      </c>
    </row>
    <row r="1524" spans="1:4">
      <c r="A1524" s="22">
        <v>45719</v>
      </c>
      <c r="B1524" s="23">
        <v>8</v>
      </c>
      <c r="D1524" s="36">
        <f t="shared" si="24"/>
        <v>51</v>
      </c>
    </row>
    <row r="1525" spans="1:4">
      <c r="A1525" s="22">
        <v>45720</v>
      </c>
      <c r="B1525" s="23">
        <v>8</v>
      </c>
      <c r="D1525" s="36">
        <f t="shared" si="24"/>
        <v>51</v>
      </c>
    </row>
    <row r="1526" spans="1:4">
      <c r="A1526" s="22">
        <v>45721</v>
      </c>
      <c r="B1526" s="23">
        <v>8</v>
      </c>
      <c r="D1526" s="36">
        <f t="shared" si="24"/>
        <v>51</v>
      </c>
    </row>
    <row r="1527" spans="1:4">
      <c r="A1527" s="22">
        <v>45722</v>
      </c>
      <c r="B1527" s="23">
        <v>8</v>
      </c>
      <c r="D1527" s="36">
        <f t="shared" si="24"/>
        <v>51</v>
      </c>
    </row>
    <row r="1528" spans="1:4">
      <c r="A1528" s="22">
        <v>45723</v>
      </c>
      <c r="B1528" s="23">
        <v>8</v>
      </c>
      <c r="D1528" s="36">
        <f t="shared" si="24"/>
        <v>51</v>
      </c>
    </row>
    <row r="1529" spans="1:4">
      <c r="A1529" s="22">
        <v>45724</v>
      </c>
      <c r="B1529" s="23">
        <v>0</v>
      </c>
      <c r="D1529" s="36">
        <f t="shared" si="24"/>
        <v>51</v>
      </c>
    </row>
    <row r="1530" spans="1:4">
      <c r="A1530" s="22">
        <v>45725</v>
      </c>
      <c r="B1530" s="23">
        <v>0</v>
      </c>
      <c r="D1530" s="36">
        <f t="shared" si="24"/>
        <v>51</v>
      </c>
    </row>
    <row r="1531" spans="1:4">
      <c r="A1531" s="22">
        <v>45726</v>
      </c>
      <c r="B1531" s="23">
        <v>8</v>
      </c>
      <c r="D1531" s="36">
        <f t="shared" si="24"/>
        <v>51</v>
      </c>
    </row>
    <row r="1532" spans="1:4">
      <c r="A1532" s="22">
        <v>45727</v>
      </c>
      <c r="B1532" s="23">
        <v>8</v>
      </c>
      <c r="D1532" s="36">
        <f t="shared" si="24"/>
        <v>51</v>
      </c>
    </row>
    <row r="1533" spans="1:4">
      <c r="A1533" s="22">
        <v>45728</v>
      </c>
      <c r="B1533" s="23">
        <v>8</v>
      </c>
      <c r="D1533" s="36">
        <f t="shared" si="24"/>
        <v>51</v>
      </c>
    </row>
    <row r="1534" spans="1:4">
      <c r="A1534" s="22">
        <v>45729</v>
      </c>
      <c r="B1534" s="23">
        <v>8</v>
      </c>
      <c r="D1534" s="36">
        <f t="shared" si="24"/>
        <v>51</v>
      </c>
    </row>
    <row r="1535" spans="1:4">
      <c r="A1535" s="22">
        <v>45730</v>
      </c>
      <c r="B1535" s="23">
        <v>8</v>
      </c>
      <c r="D1535" s="36">
        <f t="shared" si="24"/>
        <v>51</v>
      </c>
    </row>
    <row r="1536" spans="1:4">
      <c r="A1536" s="22">
        <v>45731</v>
      </c>
      <c r="B1536" s="23">
        <v>0</v>
      </c>
      <c r="D1536" s="36">
        <f t="shared" si="24"/>
        <v>51</v>
      </c>
    </row>
    <row r="1537" spans="1:4">
      <c r="A1537" s="22">
        <v>45732</v>
      </c>
      <c r="B1537" s="23">
        <v>0</v>
      </c>
      <c r="D1537" s="36">
        <f t="shared" si="24"/>
        <v>51</v>
      </c>
    </row>
    <row r="1538" spans="1:4">
      <c r="A1538" s="22">
        <v>45733</v>
      </c>
      <c r="B1538" s="23">
        <v>8</v>
      </c>
      <c r="D1538" s="36">
        <f t="shared" si="24"/>
        <v>51</v>
      </c>
    </row>
    <row r="1539" spans="1:4">
      <c r="A1539" s="22">
        <v>45734</v>
      </c>
      <c r="B1539" s="23">
        <v>8</v>
      </c>
      <c r="D1539" s="36">
        <f t="shared" si="24"/>
        <v>51</v>
      </c>
    </row>
    <row r="1540" spans="1:4">
      <c r="A1540" s="22">
        <v>45735</v>
      </c>
      <c r="B1540" s="23">
        <v>8</v>
      </c>
      <c r="D1540" s="36">
        <f t="shared" si="24"/>
        <v>51</v>
      </c>
    </row>
    <row r="1541" spans="1:4">
      <c r="A1541" s="22">
        <v>45736</v>
      </c>
      <c r="B1541" s="23">
        <v>8</v>
      </c>
      <c r="D1541" s="36">
        <f t="shared" si="24"/>
        <v>51</v>
      </c>
    </row>
    <row r="1542" spans="1:4">
      <c r="A1542" s="22">
        <v>45737</v>
      </c>
      <c r="B1542" s="23">
        <v>8</v>
      </c>
      <c r="D1542" s="36">
        <f t="shared" si="24"/>
        <v>51</v>
      </c>
    </row>
    <row r="1543" spans="1:4">
      <c r="A1543" s="22">
        <v>45738</v>
      </c>
      <c r="B1543" s="23">
        <v>0</v>
      </c>
      <c r="D1543" s="36">
        <f t="shared" si="24"/>
        <v>51</v>
      </c>
    </row>
    <row r="1544" spans="1:4">
      <c r="A1544" s="22">
        <v>45739</v>
      </c>
      <c r="B1544" s="23">
        <v>0</v>
      </c>
      <c r="D1544" s="36">
        <f t="shared" si="24"/>
        <v>51</v>
      </c>
    </row>
    <row r="1545" spans="1:4">
      <c r="A1545" s="22">
        <v>45740</v>
      </c>
      <c r="B1545" s="23">
        <v>8</v>
      </c>
      <c r="D1545" s="36">
        <f t="shared" si="24"/>
        <v>51</v>
      </c>
    </row>
    <row r="1546" spans="1:4">
      <c r="A1546" s="22">
        <v>45741</v>
      </c>
      <c r="B1546" s="23">
        <v>8</v>
      </c>
      <c r="D1546" s="36">
        <f t="shared" si="24"/>
        <v>51</v>
      </c>
    </row>
    <row r="1547" spans="1:4">
      <c r="A1547" s="22">
        <v>45742</v>
      </c>
      <c r="B1547" s="23">
        <v>8</v>
      </c>
      <c r="D1547" s="36">
        <f t="shared" si="24"/>
        <v>51</v>
      </c>
    </row>
    <row r="1548" spans="1:4">
      <c r="A1548" s="22">
        <v>45743</v>
      </c>
      <c r="B1548" s="23">
        <v>8</v>
      </c>
      <c r="D1548" s="36">
        <f t="shared" si="24"/>
        <v>51</v>
      </c>
    </row>
    <row r="1549" spans="1:4">
      <c r="A1549" s="22">
        <v>45744</v>
      </c>
      <c r="B1549" s="23">
        <v>8</v>
      </c>
      <c r="D1549" s="36">
        <f t="shared" si="24"/>
        <v>51</v>
      </c>
    </row>
    <row r="1550" spans="1:4">
      <c r="A1550" s="22">
        <v>45745</v>
      </c>
      <c r="B1550" s="23">
        <v>0</v>
      </c>
      <c r="D1550" s="36">
        <f t="shared" si="24"/>
        <v>51</v>
      </c>
    </row>
    <row r="1551" spans="1:4">
      <c r="A1551" s="22">
        <v>45746</v>
      </c>
      <c r="B1551" s="23">
        <v>0</v>
      </c>
      <c r="D1551" s="36">
        <f t="shared" si="24"/>
        <v>51</v>
      </c>
    </row>
    <row r="1552" spans="1:4">
      <c r="A1552" s="22">
        <v>45747</v>
      </c>
      <c r="B1552" s="23">
        <v>8</v>
      </c>
      <c r="C1552" s="23">
        <f>SUM(B1522:B1552)</f>
        <v>168</v>
      </c>
      <c r="D1552" s="36">
        <f t="shared" si="24"/>
        <v>51</v>
      </c>
    </row>
    <row r="1553" spans="1:4">
      <c r="A1553" s="22">
        <v>45748</v>
      </c>
      <c r="B1553" s="23">
        <v>8</v>
      </c>
      <c r="D1553" s="36">
        <f t="shared" si="24"/>
        <v>52</v>
      </c>
    </row>
    <row r="1554" spans="1:4">
      <c r="A1554" s="22">
        <v>45749</v>
      </c>
      <c r="B1554" s="23">
        <v>8</v>
      </c>
      <c r="D1554" s="36">
        <f t="shared" si="24"/>
        <v>52</v>
      </c>
    </row>
    <row r="1555" spans="1:4">
      <c r="A1555" s="22">
        <v>45750</v>
      </c>
      <c r="B1555" s="23">
        <v>8</v>
      </c>
      <c r="D1555" s="36">
        <f t="shared" si="24"/>
        <v>52</v>
      </c>
    </row>
    <row r="1556" spans="1:4">
      <c r="A1556" s="22">
        <v>45751</v>
      </c>
      <c r="B1556" s="23">
        <v>8</v>
      </c>
      <c r="D1556" s="36">
        <f t="shared" si="24"/>
        <v>52</v>
      </c>
    </row>
    <row r="1557" spans="1:4">
      <c r="A1557" s="22">
        <v>45752</v>
      </c>
      <c r="B1557" s="23">
        <v>0</v>
      </c>
      <c r="D1557" s="36">
        <f t="shared" si="24"/>
        <v>52</v>
      </c>
    </row>
    <row r="1558" spans="1:4">
      <c r="A1558" s="22">
        <v>45753</v>
      </c>
      <c r="B1558" s="23">
        <v>0</v>
      </c>
      <c r="D1558" s="36">
        <f t="shared" si="24"/>
        <v>52</v>
      </c>
    </row>
    <row r="1559" spans="1:4">
      <c r="A1559" s="22">
        <v>45754</v>
      </c>
      <c r="B1559" s="23">
        <v>8</v>
      </c>
      <c r="D1559" s="36">
        <f t="shared" si="24"/>
        <v>52</v>
      </c>
    </row>
    <row r="1560" spans="1:4">
      <c r="A1560" s="22">
        <v>45755</v>
      </c>
      <c r="B1560" s="23">
        <v>8</v>
      </c>
      <c r="D1560" s="36">
        <f t="shared" si="24"/>
        <v>52</v>
      </c>
    </row>
    <row r="1561" spans="1:4">
      <c r="A1561" s="22">
        <v>45756</v>
      </c>
      <c r="B1561" s="23">
        <v>8</v>
      </c>
      <c r="D1561" s="36">
        <f t="shared" si="24"/>
        <v>52</v>
      </c>
    </row>
    <row r="1562" spans="1:4">
      <c r="A1562" s="22">
        <v>45757</v>
      </c>
      <c r="B1562" s="23">
        <v>8</v>
      </c>
      <c r="D1562" s="36">
        <f t="shared" si="24"/>
        <v>52</v>
      </c>
    </row>
    <row r="1563" spans="1:4">
      <c r="A1563" s="22">
        <v>45758</v>
      </c>
      <c r="B1563" s="23">
        <v>8</v>
      </c>
      <c r="D1563" s="36">
        <f t="shared" si="24"/>
        <v>52</v>
      </c>
    </row>
    <row r="1564" spans="1:4">
      <c r="A1564" s="22">
        <v>45759</v>
      </c>
      <c r="B1564" s="23">
        <v>0</v>
      </c>
      <c r="D1564" s="36">
        <f t="shared" si="24"/>
        <v>52</v>
      </c>
    </row>
    <row r="1565" spans="1:4">
      <c r="A1565" s="22">
        <v>45760</v>
      </c>
      <c r="B1565" s="23">
        <v>0</v>
      </c>
      <c r="D1565" s="36">
        <f t="shared" si="24"/>
        <v>52</v>
      </c>
    </row>
    <row r="1566" spans="1:4">
      <c r="A1566" s="22">
        <v>45761</v>
      </c>
      <c r="B1566" s="23">
        <v>8</v>
      </c>
      <c r="D1566" s="36">
        <f t="shared" si="24"/>
        <v>52</v>
      </c>
    </row>
    <row r="1567" spans="1:4">
      <c r="A1567" s="22">
        <v>45762</v>
      </c>
      <c r="B1567" s="23">
        <v>8</v>
      </c>
      <c r="D1567" s="36">
        <f t="shared" si="24"/>
        <v>52</v>
      </c>
    </row>
    <row r="1568" spans="1:4">
      <c r="A1568" s="22">
        <v>45763</v>
      </c>
      <c r="B1568" s="23">
        <v>8</v>
      </c>
      <c r="D1568" s="36">
        <f t="shared" si="24"/>
        <v>52</v>
      </c>
    </row>
    <row r="1569" spans="1:4">
      <c r="A1569" s="22">
        <v>45764</v>
      </c>
      <c r="B1569" s="23">
        <v>7</v>
      </c>
      <c r="D1569" s="36">
        <f t="shared" si="24"/>
        <v>52</v>
      </c>
    </row>
    <row r="1570" spans="1:4">
      <c r="A1570" s="22">
        <v>45765</v>
      </c>
      <c r="B1570" s="164">
        <v>0</v>
      </c>
      <c r="D1570" s="36">
        <f t="shared" si="24"/>
        <v>52</v>
      </c>
    </row>
    <row r="1571" spans="1:4">
      <c r="A1571" s="22">
        <v>45766</v>
      </c>
      <c r="B1571" s="23">
        <v>0</v>
      </c>
      <c r="D1571" s="36">
        <f t="shared" si="24"/>
        <v>52</v>
      </c>
    </row>
    <row r="1572" spans="1:4">
      <c r="A1572" s="22">
        <v>45767</v>
      </c>
      <c r="B1572" s="164">
        <v>0</v>
      </c>
      <c r="D1572" s="36">
        <f t="shared" si="24"/>
        <v>52</v>
      </c>
    </row>
    <row r="1573" spans="1:4">
      <c r="A1573" s="22">
        <v>45768</v>
      </c>
      <c r="B1573" s="164">
        <v>0</v>
      </c>
      <c r="D1573" s="36">
        <f t="shared" si="24"/>
        <v>52</v>
      </c>
    </row>
    <row r="1574" spans="1:4">
      <c r="A1574" s="22">
        <v>45769</v>
      </c>
      <c r="B1574" s="23">
        <v>8</v>
      </c>
      <c r="D1574" s="36">
        <f t="shared" si="24"/>
        <v>52</v>
      </c>
    </row>
    <row r="1575" spans="1:4">
      <c r="A1575" s="22">
        <v>45770</v>
      </c>
      <c r="B1575" s="23">
        <v>8</v>
      </c>
      <c r="D1575" s="36">
        <f t="shared" si="24"/>
        <v>52</v>
      </c>
    </row>
    <row r="1576" spans="1:4">
      <c r="A1576" s="22">
        <v>45771</v>
      </c>
      <c r="B1576" s="23">
        <v>8</v>
      </c>
      <c r="D1576" s="36">
        <f t="shared" si="24"/>
        <v>52</v>
      </c>
    </row>
    <row r="1577" spans="1:4">
      <c r="A1577" s="22">
        <v>45772</v>
      </c>
      <c r="B1577" s="23">
        <v>8</v>
      </c>
      <c r="D1577" s="36">
        <f t="shared" si="24"/>
        <v>52</v>
      </c>
    </row>
    <row r="1578" spans="1:4">
      <c r="A1578" s="22">
        <v>45773</v>
      </c>
      <c r="B1578" s="23">
        <v>0</v>
      </c>
      <c r="D1578" s="36">
        <f t="shared" si="24"/>
        <v>52</v>
      </c>
    </row>
    <row r="1579" spans="1:4">
      <c r="A1579" s="22">
        <v>45774</v>
      </c>
      <c r="B1579" s="23">
        <v>0</v>
      </c>
      <c r="D1579" s="36">
        <f t="shared" si="24"/>
        <v>52</v>
      </c>
    </row>
    <row r="1580" spans="1:4">
      <c r="A1580" s="22">
        <v>45775</v>
      </c>
      <c r="B1580" s="23">
        <v>8</v>
      </c>
      <c r="D1580" s="36">
        <f t="shared" si="24"/>
        <v>52</v>
      </c>
    </row>
    <row r="1581" spans="1:4">
      <c r="A1581" s="22">
        <v>45776</v>
      </c>
      <c r="B1581" s="23">
        <v>8</v>
      </c>
      <c r="D1581" s="36">
        <f t="shared" si="24"/>
        <v>52</v>
      </c>
    </row>
    <row r="1582" spans="1:4">
      <c r="A1582" s="22">
        <v>45777</v>
      </c>
      <c r="B1582" s="23">
        <v>7</v>
      </c>
      <c r="C1582" s="23">
        <f>SUM(B1553:B1582)</f>
        <v>158</v>
      </c>
      <c r="D1582" s="36">
        <f t="shared" si="24"/>
        <v>52</v>
      </c>
    </row>
    <row r="1583" spans="1:4">
      <c r="A1583" s="22">
        <v>45778</v>
      </c>
      <c r="B1583" s="164">
        <v>0</v>
      </c>
      <c r="D1583" s="36">
        <f t="shared" ref="D1583:D1646" si="25">MONTH(A1583)+(YEAR(A1583)-2021)*12</f>
        <v>53</v>
      </c>
    </row>
    <row r="1584" spans="1:4">
      <c r="A1584" s="22">
        <v>45779</v>
      </c>
      <c r="B1584" s="178">
        <v>0</v>
      </c>
      <c r="D1584" s="36">
        <f t="shared" si="25"/>
        <v>53</v>
      </c>
    </row>
    <row r="1585" spans="1:4">
      <c r="A1585" s="22">
        <v>45780</v>
      </c>
      <c r="B1585" s="23">
        <v>0</v>
      </c>
      <c r="D1585" s="36">
        <f t="shared" si="25"/>
        <v>53</v>
      </c>
    </row>
    <row r="1586" spans="1:4">
      <c r="A1586" s="22">
        <v>45781</v>
      </c>
      <c r="B1586" s="164">
        <v>0</v>
      </c>
      <c r="D1586" s="36">
        <f t="shared" si="25"/>
        <v>53</v>
      </c>
    </row>
    <row r="1587" spans="1:4">
      <c r="A1587" s="22">
        <v>45782</v>
      </c>
      <c r="B1587" s="23">
        <v>0</v>
      </c>
      <c r="D1587" s="36">
        <f t="shared" si="25"/>
        <v>53</v>
      </c>
    </row>
    <row r="1588" spans="1:4">
      <c r="A1588" s="22">
        <v>45783</v>
      </c>
      <c r="B1588" s="23">
        <v>8</v>
      </c>
      <c r="D1588" s="36">
        <f t="shared" si="25"/>
        <v>53</v>
      </c>
    </row>
    <row r="1589" spans="1:4">
      <c r="A1589" s="22">
        <v>45784</v>
      </c>
      <c r="B1589" s="23">
        <v>8</v>
      </c>
      <c r="D1589" s="36">
        <f t="shared" si="25"/>
        <v>53</v>
      </c>
    </row>
    <row r="1590" spans="1:4">
      <c r="A1590" s="22">
        <v>45785</v>
      </c>
      <c r="B1590" s="23">
        <v>8</v>
      </c>
      <c r="D1590" s="36">
        <f t="shared" si="25"/>
        <v>53</v>
      </c>
    </row>
    <row r="1591" spans="1:4">
      <c r="A1591" s="22">
        <v>45786</v>
      </c>
      <c r="B1591" s="23">
        <v>8</v>
      </c>
      <c r="D1591" s="36">
        <f t="shared" si="25"/>
        <v>53</v>
      </c>
    </row>
    <row r="1592" spans="1:4">
      <c r="A1592" s="22">
        <v>45787</v>
      </c>
      <c r="B1592" s="178">
        <v>8</v>
      </c>
      <c r="D1592" s="36">
        <f t="shared" si="25"/>
        <v>53</v>
      </c>
    </row>
    <row r="1593" spans="1:4">
      <c r="A1593" s="22">
        <v>45788</v>
      </c>
      <c r="B1593" s="23">
        <v>0</v>
      </c>
      <c r="D1593" s="36">
        <f t="shared" si="25"/>
        <v>53</v>
      </c>
    </row>
    <row r="1594" spans="1:4">
      <c r="A1594" s="22">
        <v>45789</v>
      </c>
      <c r="B1594" s="23">
        <v>8</v>
      </c>
      <c r="D1594" s="36">
        <f t="shared" si="25"/>
        <v>53</v>
      </c>
    </row>
    <row r="1595" spans="1:4">
      <c r="A1595" s="22">
        <v>45790</v>
      </c>
      <c r="B1595" s="23">
        <v>8</v>
      </c>
      <c r="D1595" s="36">
        <f t="shared" si="25"/>
        <v>53</v>
      </c>
    </row>
    <row r="1596" spans="1:4">
      <c r="A1596" s="22">
        <v>45791</v>
      </c>
      <c r="B1596" s="23">
        <v>8</v>
      </c>
      <c r="D1596" s="36">
        <f t="shared" si="25"/>
        <v>53</v>
      </c>
    </row>
    <row r="1597" spans="1:4">
      <c r="A1597" s="22">
        <v>45792</v>
      </c>
      <c r="B1597" s="23">
        <v>8</v>
      </c>
      <c r="D1597" s="36">
        <f t="shared" si="25"/>
        <v>53</v>
      </c>
    </row>
    <row r="1598" spans="1:4">
      <c r="A1598" s="22">
        <v>45793</v>
      </c>
      <c r="B1598" s="23">
        <v>8</v>
      </c>
      <c r="D1598" s="36">
        <f t="shared" si="25"/>
        <v>53</v>
      </c>
    </row>
    <row r="1599" spans="1:4">
      <c r="A1599" s="22">
        <v>45794</v>
      </c>
      <c r="B1599" s="23">
        <v>0</v>
      </c>
      <c r="D1599" s="36">
        <f t="shared" si="25"/>
        <v>53</v>
      </c>
    </row>
    <row r="1600" spans="1:4">
      <c r="A1600" s="22">
        <v>45795</v>
      </c>
      <c r="B1600" s="23">
        <v>0</v>
      </c>
      <c r="D1600" s="36">
        <f t="shared" si="25"/>
        <v>53</v>
      </c>
    </row>
    <row r="1601" spans="1:4">
      <c r="A1601" s="22">
        <v>45796</v>
      </c>
      <c r="B1601" s="23">
        <v>8</v>
      </c>
      <c r="D1601" s="36">
        <f t="shared" si="25"/>
        <v>53</v>
      </c>
    </row>
    <row r="1602" spans="1:4">
      <c r="A1602" s="22">
        <v>45797</v>
      </c>
      <c r="B1602" s="23">
        <v>8</v>
      </c>
      <c r="D1602" s="36">
        <f t="shared" si="25"/>
        <v>53</v>
      </c>
    </row>
    <row r="1603" spans="1:4">
      <c r="A1603" s="22">
        <v>45798</v>
      </c>
      <c r="B1603" s="23">
        <v>8</v>
      </c>
      <c r="D1603" s="36">
        <f t="shared" si="25"/>
        <v>53</v>
      </c>
    </row>
    <row r="1604" spans="1:4">
      <c r="A1604" s="22">
        <v>45799</v>
      </c>
      <c r="B1604" s="23">
        <v>8</v>
      </c>
      <c r="D1604" s="36">
        <f t="shared" si="25"/>
        <v>53</v>
      </c>
    </row>
    <row r="1605" spans="1:4">
      <c r="A1605" s="22">
        <v>45800</v>
      </c>
      <c r="B1605" s="23">
        <v>8</v>
      </c>
      <c r="D1605" s="36">
        <f t="shared" si="25"/>
        <v>53</v>
      </c>
    </row>
    <row r="1606" spans="1:4">
      <c r="A1606" s="22">
        <v>45801</v>
      </c>
      <c r="B1606" s="23">
        <v>0</v>
      </c>
      <c r="D1606" s="36">
        <f t="shared" si="25"/>
        <v>53</v>
      </c>
    </row>
    <row r="1607" spans="1:4">
      <c r="A1607" s="22">
        <v>45802</v>
      </c>
      <c r="B1607" s="23">
        <v>0</v>
      </c>
      <c r="D1607" s="36">
        <f t="shared" si="25"/>
        <v>53</v>
      </c>
    </row>
    <row r="1608" spans="1:4">
      <c r="A1608" s="22">
        <v>45803</v>
      </c>
      <c r="B1608" s="23">
        <v>8</v>
      </c>
      <c r="D1608" s="36">
        <f t="shared" si="25"/>
        <v>53</v>
      </c>
    </row>
    <row r="1609" spans="1:4">
      <c r="A1609" s="22">
        <v>45804</v>
      </c>
      <c r="B1609" s="23">
        <v>8</v>
      </c>
      <c r="D1609" s="36">
        <f t="shared" si="25"/>
        <v>53</v>
      </c>
    </row>
    <row r="1610" spans="1:4">
      <c r="A1610" s="22">
        <v>45805</v>
      </c>
      <c r="B1610" s="23">
        <v>8</v>
      </c>
      <c r="D1610" s="36">
        <f t="shared" si="25"/>
        <v>53</v>
      </c>
    </row>
    <row r="1611" spans="1:4">
      <c r="A1611" s="22">
        <v>45806</v>
      </c>
      <c r="B1611" s="23">
        <v>8</v>
      </c>
      <c r="D1611" s="36">
        <f t="shared" si="25"/>
        <v>53</v>
      </c>
    </row>
    <row r="1612" spans="1:4">
      <c r="A1612" s="22">
        <v>45807</v>
      </c>
      <c r="B1612" s="23">
        <v>8</v>
      </c>
      <c r="D1612" s="36">
        <f t="shared" si="25"/>
        <v>53</v>
      </c>
    </row>
    <row r="1613" spans="1:4">
      <c r="A1613" s="22">
        <v>45808</v>
      </c>
      <c r="B1613" s="23">
        <v>0</v>
      </c>
      <c r="C1613" s="23">
        <f>SUM(B1583:B1613)</f>
        <v>160</v>
      </c>
      <c r="D1613" s="36">
        <f t="shared" si="25"/>
        <v>53</v>
      </c>
    </row>
    <row r="1614" spans="1:4">
      <c r="A1614" s="22">
        <v>45809</v>
      </c>
      <c r="B1614" s="23">
        <v>0</v>
      </c>
      <c r="D1614" s="36">
        <f t="shared" si="25"/>
        <v>54</v>
      </c>
    </row>
    <row r="1615" spans="1:4">
      <c r="A1615" s="22">
        <v>45810</v>
      </c>
      <c r="B1615" s="23">
        <v>8</v>
      </c>
      <c r="D1615" s="36">
        <f t="shared" si="25"/>
        <v>54</v>
      </c>
    </row>
    <row r="1616" spans="1:4">
      <c r="A1616" s="22">
        <v>45811</v>
      </c>
      <c r="B1616" s="23">
        <v>8</v>
      </c>
      <c r="D1616" s="36">
        <f t="shared" si="25"/>
        <v>54</v>
      </c>
    </row>
    <row r="1617" spans="1:4">
      <c r="A1617" s="22">
        <v>45812</v>
      </c>
      <c r="B1617" s="23">
        <v>8</v>
      </c>
      <c r="D1617" s="36">
        <f t="shared" si="25"/>
        <v>54</v>
      </c>
    </row>
    <row r="1618" spans="1:4">
      <c r="A1618" s="22">
        <v>45813</v>
      </c>
      <c r="B1618" s="23">
        <v>8</v>
      </c>
      <c r="D1618" s="36">
        <f t="shared" si="25"/>
        <v>54</v>
      </c>
    </row>
    <row r="1619" spans="1:4">
      <c r="A1619" s="22">
        <v>45814</v>
      </c>
      <c r="B1619" s="23">
        <v>8</v>
      </c>
      <c r="D1619" s="36">
        <f t="shared" si="25"/>
        <v>54</v>
      </c>
    </row>
    <row r="1620" spans="1:4">
      <c r="A1620" s="22">
        <v>45815</v>
      </c>
      <c r="B1620" s="23">
        <v>0</v>
      </c>
      <c r="D1620" s="36">
        <f t="shared" si="25"/>
        <v>54</v>
      </c>
    </row>
    <row r="1621" spans="1:4">
      <c r="A1621" s="22">
        <v>45816</v>
      </c>
      <c r="B1621" s="164">
        <v>0</v>
      </c>
      <c r="D1621" s="36">
        <f t="shared" si="25"/>
        <v>54</v>
      </c>
    </row>
    <row r="1622" spans="1:4">
      <c r="A1622" s="22">
        <v>45817</v>
      </c>
      <c r="B1622" s="23">
        <v>8</v>
      </c>
      <c r="D1622" s="36">
        <f t="shared" si="25"/>
        <v>54</v>
      </c>
    </row>
    <row r="1623" spans="1:4">
      <c r="A1623" s="22">
        <v>45818</v>
      </c>
      <c r="B1623" s="23">
        <v>8</v>
      </c>
      <c r="D1623" s="36">
        <f t="shared" si="25"/>
        <v>54</v>
      </c>
    </row>
    <row r="1624" spans="1:4">
      <c r="A1624" s="22">
        <v>45819</v>
      </c>
      <c r="B1624" s="23">
        <v>8</v>
      </c>
      <c r="D1624" s="36">
        <f t="shared" si="25"/>
        <v>54</v>
      </c>
    </row>
    <row r="1625" spans="1:4">
      <c r="A1625" s="22">
        <v>45820</v>
      </c>
      <c r="B1625" s="23">
        <v>8</v>
      </c>
      <c r="D1625" s="36">
        <f t="shared" si="25"/>
        <v>54</v>
      </c>
    </row>
    <row r="1626" spans="1:4">
      <c r="A1626" s="22">
        <v>45821</v>
      </c>
      <c r="B1626" s="23">
        <v>8</v>
      </c>
      <c r="D1626" s="36">
        <f t="shared" si="25"/>
        <v>54</v>
      </c>
    </row>
    <row r="1627" spans="1:4">
      <c r="A1627" s="22">
        <v>45822</v>
      </c>
      <c r="B1627" s="23">
        <v>0</v>
      </c>
      <c r="D1627" s="36">
        <f t="shared" si="25"/>
        <v>54</v>
      </c>
    </row>
    <row r="1628" spans="1:4">
      <c r="A1628" s="22">
        <v>45823</v>
      </c>
      <c r="B1628" s="23">
        <v>0</v>
      </c>
      <c r="D1628" s="36">
        <f t="shared" si="25"/>
        <v>54</v>
      </c>
    </row>
    <row r="1629" spans="1:4">
      <c r="A1629" s="22">
        <v>45824</v>
      </c>
      <c r="B1629" s="23">
        <v>8</v>
      </c>
      <c r="D1629" s="36">
        <f t="shared" si="25"/>
        <v>54</v>
      </c>
    </row>
    <row r="1630" spans="1:4">
      <c r="A1630" s="22">
        <v>45825</v>
      </c>
      <c r="B1630" s="23">
        <v>8</v>
      </c>
      <c r="D1630" s="36">
        <f t="shared" si="25"/>
        <v>54</v>
      </c>
    </row>
    <row r="1631" spans="1:4">
      <c r="A1631" s="22">
        <v>45826</v>
      </c>
      <c r="B1631" s="23">
        <v>8</v>
      </c>
      <c r="D1631" s="36">
        <f t="shared" si="25"/>
        <v>54</v>
      </c>
    </row>
    <row r="1632" spans="1:4">
      <c r="A1632" s="22">
        <v>45827</v>
      </c>
      <c r="B1632" s="23">
        <v>8</v>
      </c>
      <c r="D1632" s="36">
        <f t="shared" si="25"/>
        <v>54</v>
      </c>
    </row>
    <row r="1633" spans="1:4">
      <c r="A1633" s="22">
        <v>45828</v>
      </c>
      <c r="B1633" s="23">
        <v>8</v>
      </c>
      <c r="D1633" s="36">
        <f t="shared" si="25"/>
        <v>54</v>
      </c>
    </row>
    <row r="1634" spans="1:4">
      <c r="A1634" s="22">
        <v>45829</v>
      </c>
      <c r="B1634" s="23">
        <v>0</v>
      </c>
      <c r="D1634" s="36">
        <f t="shared" si="25"/>
        <v>54</v>
      </c>
    </row>
    <row r="1635" spans="1:4">
      <c r="A1635" s="22">
        <v>45830</v>
      </c>
      <c r="B1635" s="23">
        <v>0</v>
      </c>
      <c r="D1635" s="36">
        <f t="shared" si="25"/>
        <v>54</v>
      </c>
    </row>
    <row r="1636" spans="1:4">
      <c r="A1636" s="22">
        <v>45831</v>
      </c>
      <c r="B1636" s="164">
        <v>0</v>
      </c>
      <c r="D1636" s="36">
        <f t="shared" si="25"/>
        <v>54</v>
      </c>
    </row>
    <row r="1637" spans="1:4">
      <c r="A1637" s="22">
        <v>45832</v>
      </c>
      <c r="B1637" s="164">
        <v>0</v>
      </c>
      <c r="D1637" s="36">
        <f t="shared" si="25"/>
        <v>54</v>
      </c>
    </row>
    <row r="1638" spans="1:4">
      <c r="A1638" s="22">
        <v>45833</v>
      </c>
      <c r="B1638" s="23">
        <v>8</v>
      </c>
      <c r="D1638" s="36">
        <f t="shared" si="25"/>
        <v>54</v>
      </c>
    </row>
    <row r="1639" spans="1:4">
      <c r="A1639" s="22">
        <v>45834</v>
      </c>
      <c r="B1639" s="23">
        <v>8</v>
      </c>
      <c r="D1639" s="36">
        <f t="shared" si="25"/>
        <v>54</v>
      </c>
    </row>
    <row r="1640" spans="1:4">
      <c r="A1640" s="22">
        <v>45835</v>
      </c>
      <c r="B1640" s="23">
        <v>8</v>
      </c>
      <c r="D1640" s="36">
        <f t="shared" si="25"/>
        <v>54</v>
      </c>
    </row>
    <row r="1641" spans="1:4">
      <c r="A1641" s="22">
        <v>45836</v>
      </c>
      <c r="B1641" s="23">
        <v>0</v>
      </c>
      <c r="D1641" s="36">
        <f t="shared" si="25"/>
        <v>54</v>
      </c>
    </row>
    <row r="1642" spans="1:4">
      <c r="A1642" s="22">
        <v>45837</v>
      </c>
      <c r="B1642" s="23">
        <v>0</v>
      </c>
      <c r="D1642" s="36">
        <f t="shared" si="25"/>
        <v>54</v>
      </c>
    </row>
    <row r="1643" spans="1:4">
      <c r="A1643" s="22">
        <v>45838</v>
      </c>
      <c r="B1643" s="23">
        <v>8</v>
      </c>
      <c r="C1643" s="23">
        <f>SUM(B1614:B1643)</f>
        <v>152</v>
      </c>
      <c r="D1643" s="36">
        <f t="shared" si="25"/>
        <v>54</v>
      </c>
    </row>
    <row r="1644" spans="1:4">
      <c r="A1644" s="22">
        <v>45839</v>
      </c>
      <c r="B1644" s="23">
        <v>8</v>
      </c>
      <c r="D1644" s="36">
        <f t="shared" si="25"/>
        <v>55</v>
      </c>
    </row>
    <row r="1645" spans="1:4">
      <c r="A1645" s="22">
        <v>45840</v>
      </c>
      <c r="B1645" s="23">
        <v>8</v>
      </c>
      <c r="D1645" s="36">
        <f t="shared" si="25"/>
        <v>55</v>
      </c>
    </row>
    <row r="1646" spans="1:4">
      <c r="A1646" s="22">
        <v>45841</v>
      </c>
      <c r="B1646" s="23">
        <v>8</v>
      </c>
      <c r="D1646" s="36">
        <f t="shared" si="25"/>
        <v>55</v>
      </c>
    </row>
    <row r="1647" spans="1:4">
      <c r="A1647" s="22">
        <v>45842</v>
      </c>
      <c r="B1647" s="23">
        <v>8</v>
      </c>
      <c r="D1647" s="36">
        <f t="shared" ref="D1647:D1710" si="26">MONTH(A1647)+(YEAR(A1647)-2021)*12</f>
        <v>55</v>
      </c>
    </row>
    <row r="1648" spans="1:4">
      <c r="A1648" s="22">
        <v>45843</v>
      </c>
      <c r="B1648" s="23">
        <v>0</v>
      </c>
      <c r="D1648" s="36">
        <f t="shared" si="26"/>
        <v>55</v>
      </c>
    </row>
    <row r="1649" spans="1:4">
      <c r="A1649" s="22">
        <v>45844</v>
      </c>
      <c r="B1649" s="23">
        <v>0</v>
      </c>
      <c r="D1649" s="36">
        <f t="shared" si="26"/>
        <v>55</v>
      </c>
    </row>
    <row r="1650" spans="1:4">
      <c r="A1650" s="22">
        <v>45845</v>
      </c>
      <c r="B1650" s="23">
        <v>8</v>
      </c>
      <c r="D1650" s="36">
        <f t="shared" si="26"/>
        <v>55</v>
      </c>
    </row>
    <row r="1651" spans="1:4">
      <c r="A1651" s="22">
        <v>45846</v>
      </c>
      <c r="B1651" s="23">
        <v>8</v>
      </c>
      <c r="D1651" s="36">
        <f t="shared" si="26"/>
        <v>55</v>
      </c>
    </row>
    <row r="1652" spans="1:4">
      <c r="A1652" s="22">
        <v>45847</v>
      </c>
      <c r="B1652" s="23">
        <v>8</v>
      </c>
      <c r="D1652" s="36">
        <f t="shared" si="26"/>
        <v>55</v>
      </c>
    </row>
    <row r="1653" spans="1:4">
      <c r="A1653" s="22">
        <v>45848</v>
      </c>
      <c r="B1653" s="23">
        <v>8</v>
      </c>
      <c r="D1653" s="36">
        <f t="shared" si="26"/>
        <v>55</v>
      </c>
    </row>
    <row r="1654" spans="1:4">
      <c r="A1654" s="22">
        <v>45849</v>
      </c>
      <c r="B1654" s="23">
        <v>8</v>
      </c>
      <c r="D1654" s="36">
        <f t="shared" si="26"/>
        <v>55</v>
      </c>
    </row>
    <row r="1655" spans="1:4">
      <c r="A1655" s="22">
        <v>45850</v>
      </c>
      <c r="B1655" s="23">
        <v>0</v>
      </c>
      <c r="D1655" s="36">
        <f t="shared" si="26"/>
        <v>55</v>
      </c>
    </row>
    <row r="1656" spans="1:4">
      <c r="A1656" s="22">
        <v>45851</v>
      </c>
      <c r="B1656" s="23">
        <v>0</v>
      </c>
      <c r="D1656" s="36">
        <f t="shared" si="26"/>
        <v>55</v>
      </c>
    </row>
    <row r="1657" spans="1:4">
      <c r="A1657" s="22">
        <v>45852</v>
      </c>
      <c r="B1657" s="23">
        <v>8</v>
      </c>
      <c r="D1657" s="36">
        <f t="shared" si="26"/>
        <v>55</v>
      </c>
    </row>
    <row r="1658" spans="1:4">
      <c r="A1658" s="22">
        <v>45853</v>
      </c>
      <c r="B1658" s="23">
        <v>8</v>
      </c>
      <c r="D1658" s="36">
        <f t="shared" si="26"/>
        <v>55</v>
      </c>
    </row>
    <row r="1659" spans="1:4">
      <c r="A1659" s="22">
        <v>45854</v>
      </c>
      <c r="B1659" s="23">
        <v>8</v>
      </c>
      <c r="D1659" s="36">
        <f t="shared" si="26"/>
        <v>55</v>
      </c>
    </row>
    <row r="1660" spans="1:4">
      <c r="A1660" s="22">
        <v>45855</v>
      </c>
      <c r="B1660" s="23">
        <v>8</v>
      </c>
      <c r="D1660" s="36">
        <f t="shared" si="26"/>
        <v>55</v>
      </c>
    </row>
    <row r="1661" spans="1:4">
      <c r="A1661" s="22">
        <v>45856</v>
      </c>
      <c r="B1661" s="23">
        <v>8</v>
      </c>
      <c r="D1661" s="36">
        <f t="shared" si="26"/>
        <v>55</v>
      </c>
    </row>
    <row r="1662" spans="1:4">
      <c r="A1662" s="22">
        <v>45857</v>
      </c>
      <c r="B1662" s="23">
        <v>0</v>
      </c>
      <c r="D1662" s="36">
        <f t="shared" si="26"/>
        <v>55</v>
      </c>
    </row>
    <row r="1663" spans="1:4">
      <c r="A1663" s="22">
        <v>45858</v>
      </c>
      <c r="B1663" s="23">
        <v>0</v>
      </c>
      <c r="D1663" s="36">
        <f t="shared" si="26"/>
        <v>55</v>
      </c>
    </row>
    <row r="1664" spans="1:4">
      <c r="A1664" s="22">
        <v>45859</v>
      </c>
      <c r="B1664" s="23">
        <v>8</v>
      </c>
      <c r="D1664" s="36">
        <f t="shared" si="26"/>
        <v>55</v>
      </c>
    </row>
    <row r="1665" spans="1:4">
      <c r="A1665" s="22">
        <v>45860</v>
      </c>
      <c r="B1665" s="23">
        <v>8</v>
      </c>
      <c r="D1665" s="36">
        <f t="shared" si="26"/>
        <v>55</v>
      </c>
    </row>
    <row r="1666" spans="1:4">
      <c r="A1666" s="22">
        <v>45861</v>
      </c>
      <c r="B1666" s="23">
        <v>8</v>
      </c>
      <c r="D1666" s="36">
        <f t="shared" si="26"/>
        <v>55</v>
      </c>
    </row>
    <row r="1667" spans="1:4">
      <c r="A1667" s="22">
        <v>45862</v>
      </c>
      <c r="B1667" s="23">
        <v>8</v>
      </c>
      <c r="D1667" s="36">
        <f t="shared" si="26"/>
        <v>55</v>
      </c>
    </row>
    <row r="1668" spans="1:4">
      <c r="A1668" s="22">
        <v>45863</v>
      </c>
      <c r="B1668" s="23">
        <v>8</v>
      </c>
      <c r="D1668" s="36">
        <f t="shared" si="26"/>
        <v>55</v>
      </c>
    </row>
    <row r="1669" spans="1:4">
      <c r="A1669" s="22">
        <v>45864</v>
      </c>
      <c r="B1669" s="23">
        <v>0</v>
      </c>
      <c r="D1669" s="36">
        <f t="shared" si="26"/>
        <v>55</v>
      </c>
    </row>
    <row r="1670" spans="1:4">
      <c r="A1670" s="22">
        <v>45865</v>
      </c>
      <c r="B1670" s="23">
        <v>0</v>
      </c>
      <c r="D1670" s="36">
        <f t="shared" si="26"/>
        <v>55</v>
      </c>
    </row>
    <row r="1671" spans="1:4">
      <c r="A1671" s="22">
        <v>45866</v>
      </c>
      <c r="B1671" s="23">
        <v>8</v>
      </c>
      <c r="D1671" s="36">
        <f t="shared" si="26"/>
        <v>55</v>
      </c>
    </row>
    <row r="1672" spans="1:4">
      <c r="A1672" s="22">
        <v>45867</v>
      </c>
      <c r="B1672" s="23">
        <v>8</v>
      </c>
      <c r="D1672" s="36">
        <f t="shared" si="26"/>
        <v>55</v>
      </c>
    </row>
    <row r="1673" spans="1:4">
      <c r="A1673" s="22">
        <v>45868</v>
      </c>
      <c r="B1673" s="23">
        <v>8</v>
      </c>
      <c r="D1673" s="36">
        <f t="shared" si="26"/>
        <v>55</v>
      </c>
    </row>
    <row r="1674" spans="1:4">
      <c r="A1674" s="22">
        <v>45869</v>
      </c>
      <c r="B1674" s="23">
        <v>8</v>
      </c>
      <c r="C1674" s="23">
        <f>SUM(B1644:B1674)</f>
        <v>184</v>
      </c>
      <c r="D1674" s="36">
        <f t="shared" si="26"/>
        <v>55</v>
      </c>
    </row>
    <row r="1675" spans="1:4">
      <c r="A1675" s="22">
        <v>45870</v>
      </c>
      <c r="B1675" s="23">
        <v>8</v>
      </c>
      <c r="D1675" s="36">
        <f t="shared" si="26"/>
        <v>56</v>
      </c>
    </row>
    <row r="1676" spans="1:4">
      <c r="A1676" s="22">
        <v>45871</v>
      </c>
      <c r="B1676" s="23">
        <v>0</v>
      </c>
      <c r="D1676" s="36">
        <f t="shared" si="26"/>
        <v>56</v>
      </c>
    </row>
    <row r="1677" spans="1:4">
      <c r="A1677" s="22">
        <v>45872</v>
      </c>
      <c r="B1677" s="23">
        <v>0</v>
      </c>
      <c r="D1677" s="36">
        <f t="shared" si="26"/>
        <v>56</v>
      </c>
    </row>
    <row r="1678" spans="1:4">
      <c r="A1678" s="22">
        <v>45873</v>
      </c>
      <c r="B1678" s="23">
        <v>8</v>
      </c>
      <c r="D1678" s="36">
        <f t="shared" si="26"/>
        <v>56</v>
      </c>
    </row>
    <row r="1679" spans="1:4">
      <c r="A1679" s="22">
        <v>45874</v>
      </c>
      <c r="B1679" s="23">
        <v>8</v>
      </c>
      <c r="D1679" s="36">
        <f t="shared" si="26"/>
        <v>56</v>
      </c>
    </row>
    <row r="1680" spans="1:4">
      <c r="A1680" s="22">
        <v>45875</v>
      </c>
      <c r="B1680" s="23">
        <v>8</v>
      </c>
      <c r="D1680" s="36">
        <f t="shared" si="26"/>
        <v>56</v>
      </c>
    </row>
    <row r="1681" spans="1:4">
      <c r="A1681" s="22">
        <v>45876</v>
      </c>
      <c r="B1681" s="23">
        <v>8</v>
      </c>
      <c r="D1681" s="36">
        <f t="shared" si="26"/>
        <v>56</v>
      </c>
    </row>
    <row r="1682" spans="1:4">
      <c r="A1682" s="22">
        <v>45877</v>
      </c>
      <c r="B1682" s="23">
        <v>8</v>
      </c>
      <c r="D1682" s="36">
        <f t="shared" si="26"/>
        <v>56</v>
      </c>
    </row>
    <row r="1683" spans="1:4">
      <c r="A1683" s="22">
        <v>45878</v>
      </c>
      <c r="B1683" s="23">
        <v>0</v>
      </c>
      <c r="D1683" s="36">
        <f t="shared" si="26"/>
        <v>56</v>
      </c>
    </row>
    <row r="1684" spans="1:4">
      <c r="A1684" s="22">
        <v>45879</v>
      </c>
      <c r="B1684" s="23">
        <v>0</v>
      </c>
      <c r="D1684" s="36">
        <f t="shared" si="26"/>
        <v>56</v>
      </c>
    </row>
    <row r="1685" spans="1:4">
      <c r="A1685" s="22">
        <v>45880</v>
      </c>
      <c r="B1685" s="23">
        <v>8</v>
      </c>
      <c r="D1685" s="36">
        <f t="shared" si="26"/>
        <v>56</v>
      </c>
    </row>
    <row r="1686" spans="1:4">
      <c r="A1686" s="22">
        <v>45881</v>
      </c>
      <c r="B1686" s="23">
        <v>8</v>
      </c>
      <c r="D1686" s="36">
        <f t="shared" si="26"/>
        <v>56</v>
      </c>
    </row>
    <row r="1687" spans="1:4">
      <c r="A1687" s="22">
        <v>45882</v>
      </c>
      <c r="B1687" s="23">
        <v>8</v>
      </c>
      <c r="D1687" s="36">
        <f t="shared" si="26"/>
        <v>56</v>
      </c>
    </row>
    <row r="1688" spans="1:4">
      <c r="A1688" s="22">
        <v>45883</v>
      </c>
      <c r="B1688" s="23">
        <v>8</v>
      </c>
      <c r="D1688" s="36">
        <f t="shared" si="26"/>
        <v>56</v>
      </c>
    </row>
    <row r="1689" spans="1:4">
      <c r="A1689" s="22">
        <v>45884</v>
      </c>
      <c r="B1689" s="23">
        <v>8</v>
      </c>
      <c r="D1689" s="36">
        <f t="shared" si="26"/>
        <v>56</v>
      </c>
    </row>
    <row r="1690" spans="1:4">
      <c r="A1690" s="22">
        <v>45885</v>
      </c>
      <c r="B1690" s="23">
        <v>0</v>
      </c>
      <c r="D1690" s="36">
        <f t="shared" si="26"/>
        <v>56</v>
      </c>
    </row>
    <row r="1691" spans="1:4">
      <c r="A1691" s="22">
        <v>45886</v>
      </c>
      <c r="B1691" s="23">
        <v>0</v>
      </c>
      <c r="D1691" s="36">
        <f t="shared" si="26"/>
        <v>56</v>
      </c>
    </row>
    <row r="1692" spans="1:4">
      <c r="A1692" s="22">
        <v>45887</v>
      </c>
      <c r="B1692" s="23">
        <v>8</v>
      </c>
      <c r="D1692" s="36">
        <f t="shared" si="26"/>
        <v>56</v>
      </c>
    </row>
    <row r="1693" spans="1:4">
      <c r="A1693" s="22">
        <v>45888</v>
      </c>
      <c r="B1693" s="23">
        <v>8</v>
      </c>
      <c r="D1693" s="36">
        <f t="shared" si="26"/>
        <v>56</v>
      </c>
    </row>
    <row r="1694" spans="1:4">
      <c r="A1694" s="22">
        <v>45889</v>
      </c>
      <c r="B1694" s="23">
        <v>8</v>
      </c>
      <c r="D1694" s="36">
        <f t="shared" si="26"/>
        <v>56</v>
      </c>
    </row>
    <row r="1695" spans="1:4">
      <c r="A1695" s="22">
        <v>45890</v>
      </c>
      <c r="B1695" s="23">
        <v>8</v>
      </c>
      <c r="D1695" s="36">
        <f t="shared" si="26"/>
        <v>56</v>
      </c>
    </row>
    <row r="1696" spans="1:4">
      <c r="A1696" s="22">
        <v>45891</v>
      </c>
      <c r="B1696" s="23">
        <v>8</v>
      </c>
      <c r="D1696" s="36">
        <f t="shared" si="26"/>
        <v>56</v>
      </c>
    </row>
    <row r="1697" spans="1:4">
      <c r="A1697" s="22">
        <v>45892</v>
      </c>
      <c r="B1697" s="23">
        <v>0</v>
      </c>
      <c r="D1697" s="36">
        <f t="shared" si="26"/>
        <v>56</v>
      </c>
    </row>
    <row r="1698" spans="1:4">
      <c r="A1698" s="22">
        <v>45893</v>
      </c>
      <c r="B1698" s="23">
        <v>0</v>
      </c>
      <c r="D1698" s="36">
        <f t="shared" si="26"/>
        <v>56</v>
      </c>
    </row>
    <row r="1699" spans="1:4">
      <c r="A1699" s="22">
        <v>45894</v>
      </c>
      <c r="B1699" s="23">
        <v>8</v>
      </c>
      <c r="D1699" s="36">
        <f t="shared" si="26"/>
        <v>56</v>
      </c>
    </row>
    <row r="1700" spans="1:4">
      <c r="A1700" s="22">
        <v>45895</v>
      </c>
      <c r="B1700" s="23">
        <v>8</v>
      </c>
      <c r="D1700" s="36">
        <f t="shared" si="26"/>
        <v>56</v>
      </c>
    </row>
    <row r="1701" spans="1:4">
      <c r="A1701" s="22">
        <v>45896</v>
      </c>
      <c r="B1701" s="23">
        <v>8</v>
      </c>
      <c r="D1701" s="36">
        <f t="shared" si="26"/>
        <v>56</v>
      </c>
    </row>
    <row r="1702" spans="1:4">
      <c r="A1702" s="22">
        <v>45897</v>
      </c>
      <c r="B1702" s="23">
        <v>8</v>
      </c>
      <c r="D1702" s="36">
        <f t="shared" si="26"/>
        <v>56</v>
      </c>
    </row>
    <row r="1703" spans="1:4">
      <c r="A1703" s="22">
        <v>45898</v>
      </c>
      <c r="B1703" s="23">
        <v>8</v>
      </c>
      <c r="D1703" s="36">
        <f t="shared" si="26"/>
        <v>56</v>
      </c>
    </row>
    <row r="1704" spans="1:4">
      <c r="A1704" s="22">
        <v>45899</v>
      </c>
      <c r="B1704" s="23">
        <v>0</v>
      </c>
      <c r="D1704" s="36">
        <f t="shared" si="26"/>
        <v>56</v>
      </c>
    </row>
    <row r="1705" spans="1:4">
      <c r="A1705" s="22">
        <v>45900</v>
      </c>
      <c r="B1705" s="23">
        <v>0</v>
      </c>
      <c r="C1705" s="23">
        <f>SUM(B1675:B1705)</f>
        <v>168</v>
      </c>
      <c r="D1705" s="36">
        <f t="shared" si="26"/>
        <v>56</v>
      </c>
    </row>
    <row r="1706" spans="1:4">
      <c r="A1706" s="22">
        <v>45901</v>
      </c>
      <c r="B1706" s="23">
        <v>8</v>
      </c>
      <c r="D1706" s="36">
        <f t="shared" si="26"/>
        <v>57</v>
      </c>
    </row>
    <row r="1707" spans="1:4">
      <c r="A1707" s="22">
        <v>45902</v>
      </c>
      <c r="B1707" s="23">
        <v>8</v>
      </c>
      <c r="D1707" s="36">
        <f t="shared" si="26"/>
        <v>57</v>
      </c>
    </row>
    <row r="1708" spans="1:4">
      <c r="A1708" s="22">
        <v>45903</v>
      </c>
      <c r="B1708" s="23">
        <v>8</v>
      </c>
      <c r="D1708" s="36">
        <f t="shared" si="26"/>
        <v>57</v>
      </c>
    </row>
    <row r="1709" spans="1:4">
      <c r="A1709" s="22">
        <v>45904</v>
      </c>
      <c r="B1709" s="23">
        <v>8</v>
      </c>
      <c r="D1709" s="36">
        <f t="shared" si="26"/>
        <v>57</v>
      </c>
    </row>
    <row r="1710" spans="1:4">
      <c r="A1710" s="22">
        <v>45905</v>
      </c>
      <c r="B1710" s="23">
        <v>8</v>
      </c>
      <c r="D1710" s="36">
        <f t="shared" si="26"/>
        <v>57</v>
      </c>
    </row>
    <row r="1711" spans="1:4">
      <c r="A1711" s="22">
        <v>45906</v>
      </c>
      <c r="B1711" s="23">
        <v>0</v>
      </c>
      <c r="D1711" s="36">
        <f t="shared" ref="D1711:D1774" si="27">MONTH(A1711)+(YEAR(A1711)-2021)*12</f>
        <v>57</v>
      </c>
    </row>
    <row r="1712" spans="1:4">
      <c r="A1712" s="22">
        <v>45907</v>
      </c>
      <c r="B1712" s="23">
        <v>0</v>
      </c>
      <c r="D1712" s="36">
        <f t="shared" si="27"/>
        <v>57</v>
      </c>
    </row>
    <row r="1713" spans="1:4">
      <c r="A1713" s="22">
        <v>45908</v>
      </c>
      <c r="B1713" s="23">
        <v>8</v>
      </c>
      <c r="D1713" s="36">
        <f t="shared" si="27"/>
        <v>57</v>
      </c>
    </row>
    <row r="1714" spans="1:4">
      <c r="A1714" s="22">
        <v>45909</v>
      </c>
      <c r="B1714" s="23">
        <v>8</v>
      </c>
      <c r="D1714" s="36">
        <f t="shared" si="27"/>
        <v>57</v>
      </c>
    </row>
    <row r="1715" spans="1:4">
      <c r="A1715" s="22">
        <v>45910</v>
      </c>
      <c r="B1715" s="23">
        <v>8</v>
      </c>
      <c r="D1715" s="36">
        <f t="shared" si="27"/>
        <v>57</v>
      </c>
    </row>
    <row r="1716" spans="1:4">
      <c r="A1716" s="22">
        <v>45911</v>
      </c>
      <c r="B1716" s="23">
        <v>8</v>
      </c>
      <c r="D1716" s="36">
        <f t="shared" si="27"/>
        <v>57</v>
      </c>
    </row>
    <row r="1717" spans="1:4">
      <c r="A1717" s="22">
        <v>45912</v>
      </c>
      <c r="B1717" s="23">
        <v>8</v>
      </c>
      <c r="D1717" s="36">
        <f t="shared" si="27"/>
        <v>57</v>
      </c>
    </row>
    <row r="1718" spans="1:4">
      <c r="A1718" s="22">
        <v>45913</v>
      </c>
      <c r="B1718" s="23">
        <v>0</v>
      </c>
      <c r="D1718" s="36">
        <f t="shared" si="27"/>
        <v>57</v>
      </c>
    </row>
    <row r="1719" spans="1:4">
      <c r="A1719" s="22">
        <v>45914</v>
      </c>
      <c r="B1719" s="23">
        <v>0</v>
      </c>
      <c r="D1719" s="36">
        <f t="shared" si="27"/>
        <v>57</v>
      </c>
    </row>
    <row r="1720" spans="1:4">
      <c r="A1720" s="22">
        <v>45915</v>
      </c>
      <c r="B1720" s="23">
        <v>8</v>
      </c>
      <c r="D1720" s="36">
        <f t="shared" si="27"/>
        <v>57</v>
      </c>
    </row>
    <row r="1721" spans="1:4">
      <c r="A1721" s="22">
        <v>45916</v>
      </c>
      <c r="B1721" s="23">
        <v>8</v>
      </c>
      <c r="D1721" s="36">
        <f t="shared" si="27"/>
        <v>57</v>
      </c>
    </row>
    <row r="1722" spans="1:4">
      <c r="A1722" s="22">
        <v>45917</v>
      </c>
      <c r="B1722" s="23">
        <v>8</v>
      </c>
      <c r="D1722" s="36">
        <f t="shared" si="27"/>
        <v>57</v>
      </c>
    </row>
    <row r="1723" spans="1:4">
      <c r="A1723" s="22">
        <v>45918</v>
      </c>
      <c r="B1723" s="23">
        <v>8</v>
      </c>
      <c r="D1723" s="36">
        <f t="shared" si="27"/>
        <v>57</v>
      </c>
    </row>
    <row r="1724" spans="1:4">
      <c r="A1724" s="22">
        <v>45919</v>
      </c>
      <c r="B1724" s="23">
        <v>8</v>
      </c>
      <c r="D1724" s="36">
        <f t="shared" si="27"/>
        <v>57</v>
      </c>
    </row>
    <row r="1725" spans="1:4">
      <c r="A1725" s="22">
        <v>45920</v>
      </c>
      <c r="B1725" s="23">
        <v>0</v>
      </c>
      <c r="D1725" s="36">
        <f t="shared" si="27"/>
        <v>57</v>
      </c>
    </row>
    <row r="1726" spans="1:4">
      <c r="A1726" s="22">
        <v>45921</v>
      </c>
      <c r="B1726" s="23">
        <v>0</v>
      </c>
      <c r="D1726" s="36">
        <f t="shared" si="27"/>
        <v>57</v>
      </c>
    </row>
    <row r="1727" spans="1:4">
      <c r="A1727" s="22">
        <v>45922</v>
      </c>
      <c r="B1727" s="23">
        <v>8</v>
      </c>
      <c r="D1727" s="36">
        <f t="shared" si="27"/>
        <v>57</v>
      </c>
    </row>
    <row r="1728" spans="1:4">
      <c r="A1728" s="22">
        <v>45923</v>
      </c>
      <c r="B1728" s="23">
        <v>8</v>
      </c>
      <c r="D1728" s="36">
        <f t="shared" si="27"/>
        <v>57</v>
      </c>
    </row>
    <row r="1729" spans="1:4">
      <c r="A1729" s="22">
        <v>45924</v>
      </c>
      <c r="B1729" s="23">
        <v>8</v>
      </c>
      <c r="D1729" s="36">
        <f t="shared" si="27"/>
        <v>57</v>
      </c>
    </row>
    <row r="1730" spans="1:4">
      <c r="A1730" s="22">
        <v>45925</v>
      </c>
      <c r="B1730" s="23">
        <v>8</v>
      </c>
      <c r="D1730" s="36">
        <f t="shared" si="27"/>
        <v>57</v>
      </c>
    </row>
    <row r="1731" spans="1:4">
      <c r="A1731" s="22">
        <v>45926</v>
      </c>
      <c r="B1731" s="23">
        <v>8</v>
      </c>
      <c r="D1731" s="36">
        <f t="shared" si="27"/>
        <v>57</v>
      </c>
    </row>
    <row r="1732" spans="1:4">
      <c r="A1732" s="22">
        <v>45927</v>
      </c>
      <c r="B1732" s="23">
        <v>0</v>
      </c>
      <c r="D1732" s="36">
        <f t="shared" si="27"/>
        <v>57</v>
      </c>
    </row>
    <row r="1733" spans="1:4">
      <c r="A1733" s="22">
        <v>45928</v>
      </c>
      <c r="B1733" s="23">
        <v>0</v>
      </c>
      <c r="D1733" s="36">
        <f t="shared" si="27"/>
        <v>57</v>
      </c>
    </row>
    <row r="1734" spans="1:4">
      <c r="A1734" s="22">
        <v>45929</v>
      </c>
      <c r="B1734" s="23">
        <v>8</v>
      </c>
      <c r="D1734" s="36">
        <f t="shared" si="27"/>
        <v>57</v>
      </c>
    </row>
    <row r="1735" spans="1:4">
      <c r="A1735" s="22">
        <v>45930</v>
      </c>
      <c r="B1735" s="23">
        <v>8</v>
      </c>
      <c r="C1735" s="23">
        <f>SUM(B1706:B1735)</f>
        <v>176</v>
      </c>
      <c r="D1735" s="36">
        <f t="shared" si="27"/>
        <v>57</v>
      </c>
    </row>
    <row r="1736" spans="1:4">
      <c r="A1736" s="22">
        <v>45931</v>
      </c>
      <c r="B1736" s="23">
        <v>8</v>
      </c>
      <c r="D1736" s="36">
        <f t="shared" si="27"/>
        <v>58</v>
      </c>
    </row>
    <row r="1737" spans="1:4">
      <c r="A1737" s="22">
        <v>45932</v>
      </c>
      <c r="B1737" s="23">
        <v>8</v>
      </c>
      <c r="D1737" s="36">
        <f t="shared" si="27"/>
        <v>58</v>
      </c>
    </row>
    <row r="1738" spans="1:4">
      <c r="A1738" s="22">
        <v>45933</v>
      </c>
      <c r="B1738" s="23">
        <v>8</v>
      </c>
      <c r="D1738" s="36">
        <f t="shared" si="27"/>
        <v>58</v>
      </c>
    </row>
    <row r="1739" spans="1:4">
      <c r="A1739" s="22">
        <v>45934</v>
      </c>
      <c r="B1739" s="23">
        <v>0</v>
      </c>
      <c r="D1739" s="36">
        <f t="shared" si="27"/>
        <v>58</v>
      </c>
    </row>
    <row r="1740" spans="1:4">
      <c r="A1740" s="22">
        <v>45935</v>
      </c>
      <c r="B1740" s="23">
        <v>0</v>
      </c>
      <c r="D1740" s="36">
        <f t="shared" si="27"/>
        <v>58</v>
      </c>
    </row>
    <row r="1741" spans="1:4">
      <c r="A1741" s="22">
        <v>45936</v>
      </c>
      <c r="B1741" s="23">
        <v>8</v>
      </c>
      <c r="D1741" s="36">
        <f t="shared" si="27"/>
        <v>58</v>
      </c>
    </row>
    <row r="1742" spans="1:4">
      <c r="A1742" s="22">
        <v>45937</v>
      </c>
      <c r="B1742" s="23">
        <v>8</v>
      </c>
      <c r="D1742" s="36">
        <f t="shared" si="27"/>
        <v>58</v>
      </c>
    </row>
    <row r="1743" spans="1:4">
      <c r="A1743" s="22">
        <v>45938</v>
      </c>
      <c r="B1743" s="23">
        <v>8</v>
      </c>
      <c r="D1743" s="36">
        <f t="shared" si="27"/>
        <v>58</v>
      </c>
    </row>
    <row r="1744" spans="1:4">
      <c r="A1744" s="22">
        <v>45939</v>
      </c>
      <c r="B1744" s="23">
        <v>8</v>
      </c>
      <c r="D1744" s="36">
        <f t="shared" si="27"/>
        <v>58</v>
      </c>
    </row>
    <row r="1745" spans="1:4">
      <c r="A1745" s="22">
        <v>45940</v>
      </c>
      <c r="B1745" s="23">
        <v>8</v>
      </c>
      <c r="D1745" s="36">
        <f t="shared" si="27"/>
        <v>58</v>
      </c>
    </row>
    <row r="1746" spans="1:4">
      <c r="A1746" s="22">
        <v>45941</v>
      </c>
      <c r="B1746" s="23">
        <v>0</v>
      </c>
      <c r="D1746" s="36">
        <f t="shared" si="27"/>
        <v>58</v>
      </c>
    </row>
    <row r="1747" spans="1:4">
      <c r="A1747" s="22">
        <v>45942</v>
      </c>
      <c r="B1747" s="23">
        <v>0</v>
      </c>
      <c r="D1747" s="36">
        <f t="shared" si="27"/>
        <v>58</v>
      </c>
    </row>
    <row r="1748" spans="1:4">
      <c r="A1748" s="22">
        <v>45943</v>
      </c>
      <c r="B1748" s="23">
        <v>8</v>
      </c>
      <c r="D1748" s="36">
        <f t="shared" si="27"/>
        <v>58</v>
      </c>
    </row>
    <row r="1749" spans="1:4">
      <c r="A1749" s="22">
        <v>45944</v>
      </c>
      <c r="B1749" s="23">
        <v>8</v>
      </c>
      <c r="D1749" s="36">
        <f t="shared" si="27"/>
        <v>58</v>
      </c>
    </row>
    <row r="1750" spans="1:4">
      <c r="A1750" s="22">
        <v>45945</v>
      </c>
      <c r="B1750" s="23">
        <v>8</v>
      </c>
      <c r="D1750" s="36">
        <f t="shared" si="27"/>
        <v>58</v>
      </c>
    </row>
    <row r="1751" spans="1:4">
      <c r="A1751" s="22">
        <v>45946</v>
      </c>
      <c r="B1751" s="23">
        <v>8</v>
      </c>
      <c r="D1751" s="36">
        <f t="shared" si="27"/>
        <v>58</v>
      </c>
    </row>
    <row r="1752" spans="1:4">
      <c r="A1752" s="22">
        <v>45947</v>
      </c>
      <c r="B1752" s="23">
        <v>8</v>
      </c>
      <c r="D1752" s="36">
        <f t="shared" si="27"/>
        <v>58</v>
      </c>
    </row>
    <row r="1753" spans="1:4">
      <c r="A1753" s="22">
        <v>45948</v>
      </c>
      <c r="B1753" s="23">
        <v>0</v>
      </c>
      <c r="D1753" s="36">
        <f t="shared" si="27"/>
        <v>58</v>
      </c>
    </row>
    <row r="1754" spans="1:4">
      <c r="A1754" s="22">
        <v>45949</v>
      </c>
      <c r="B1754" s="23">
        <v>0</v>
      </c>
      <c r="D1754" s="36">
        <f t="shared" si="27"/>
        <v>58</v>
      </c>
    </row>
    <row r="1755" spans="1:4">
      <c r="A1755" s="22">
        <v>45950</v>
      </c>
      <c r="B1755" s="23">
        <v>8</v>
      </c>
      <c r="D1755" s="36">
        <f t="shared" si="27"/>
        <v>58</v>
      </c>
    </row>
    <row r="1756" spans="1:4">
      <c r="A1756" s="22">
        <v>45951</v>
      </c>
      <c r="B1756" s="23">
        <v>8</v>
      </c>
      <c r="D1756" s="36">
        <f t="shared" si="27"/>
        <v>58</v>
      </c>
    </row>
    <row r="1757" spans="1:4">
      <c r="A1757" s="22">
        <v>45952</v>
      </c>
      <c r="B1757" s="23">
        <v>8</v>
      </c>
      <c r="D1757" s="36">
        <f t="shared" si="27"/>
        <v>58</v>
      </c>
    </row>
    <row r="1758" spans="1:4">
      <c r="A1758" s="22">
        <v>45953</v>
      </c>
      <c r="B1758" s="23">
        <v>8</v>
      </c>
      <c r="D1758" s="36">
        <f t="shared" si="27"/>
        <v>58</v>
      </c>
    </row>
    <row r="1759" spans="1:4">
      <c r="A1759" s="22">
        <v>45954</v>
      </c>
      <c r="B1759" s="23">
        <v>8</v>
      </c>
      <c r="D1759" s="36">
        <f t="shared" si="27"/>
        <v>58</v>
      </c>
    </row>
    <row r="1760" spans="1:4">
      <c r="A1760" s="22">
        <v>45955</v>
      </c>
      <c r="B1760" s="23">
        <v>0</v>
      </c>
      <c r="D1760" s="36">
        <f t="shared" si="27"/>
        <v>58</v>
      </c>
    </row>
    <row r="1761" spans="1:4">
      <c r="A1761" s="22">
        <v>45956</v>
      </c>
      <c r="B1761" s="23">
        <v>0</v>
      </c>
      <c r="D1761" s="36">
        <f t="shared" si="27"/>
        <v>58</v>
      </c>
    </row>
    <row r="1762" spans="1:4">
      <c r="A1762" s="22">
        <v>45957</v>
      </c>
      <c r="B1762" s="23">
        <v>8</v>
      </c>
      <c r="D1762" s="36">
        <f t="shared" si="27"/>
        <v>58</v>
      </c>
    </row>
    <row r="1763" spans="1:4">
      <c r="A1763" s="22">
        <v>45958</v>
      </c>
      <c r="B1763" s="23">
        <v>8</v>
      </c>
      <c r="D1763" s="36">
        <f t="shared" si="27"/>
        <v>58</v>
      </c>
    </row>
    <row r="1764" spans="1:4">
      <c r="A1764" s="22">
        <v>45959</v>
      </c>
      <c r="B1764" s="23">
        <v>8</v>
      </c>
      <c r="D1764" s="36">
        <f t="shared" si="27"/>
        <v>58</v>
      </c>
    </row>
    <row r="1765" spans="1:4">
      <c r="A1765" s="22">
        <v>45960</v>
      </c>
      <c r="B1765" s="23">
        <v>8</v>
      </c>
      <c r="D1765" s="36">
        <f t="shared" si="27"/>
        <v>58</v>
      </c>
    </row>
    <row r="1766" spans="1:4">
      <c r="A1766" s="22">
        <v>45961</v>
      </c>
      <c r="B1766" s="23">
        <v>8</v>
      </c>
      <c r="C1766" s="23">
        <f>SUM(B1736:B1766)</f>
        <v>184</v>
      </c>
      <c r="D1766" s="36">
        <f t="shared" si="27"/>
        <v>58</v>
      </c>
    </row>
    <row r="1767" spans="1:4">
      <c r="A1767" s="22">
        <v>45962</v>
      </c>
      <c r="B1767" s="23">
        <v>0</v>
      </c>
      <c r="D1767" s="36">
        <f t="shared" si="27"/>
        <v>59</v>
      </c>
    </row>
    <row r="1768" spans="1:4">
      <c r="A1768" s="22">
        <v>45963</v>
      </c>
      <c r="B1768" s="23">
        <v>0</v>
      </c>
      <c r="D1768" s="36">
        <f t="shared" si="27"/>
        <v>59</v>
      </c>
    </row>
    <row r="1769" spans="1:4">
      <c r="A1769" s="22">
        <v>45964</v>
      </c>
      <c r="B1769" s="23">
        <v>8</v>
      </c>
      <c r="D1769" s="36">
        <f t="shared" si="27"/>
        <v>59</v>
      </c>
    </row>
    <row r="1770" spans="1:4">
      <c r="A1770" s="22">
        <v>45965</v>
      </c>
      <c r="B1770" s="23">
        <v>8</v>
      </c>
      <c r="D1770" s="36">
        <f t="shared" si="27"/>
        <v>59</v>
      </c>
    </row>
    <row r="1771" spans="1:4">
      <c r="A1771" s="22">
        <v>45966</v>
      </c>
      <c r="B1771" s="23">
        <v>8</v>
      </c>
      <c r="D1771" s="36">
        <f t="shared" si="27"/>
        <v>59</v>
      </c>
    </row>
    <row r="1772" spans="1:4">
      <c r="A1772" s="22">
        <v>45967</v>
      </c>
      <c r="B1772" s="23">
        <v>8</v>
      </c>
      <c r="D1772" s="36">
        <f t="shared" si="27"/>
        <v>59</v>
      </c>
    </row>
    <row r="1773" spans="1:4">
      <c r="A1773" s="22">
        <v>45968</v>
      </c>
      <c r="B1773" s="23">
        <v>8</v>
      </c>
      <c r="D1773" s="36">
        <f t="shared" si="27"/>
        <v>59</v>
      </c>
    </row>
    <row r="1774" spans="1:4">
      <c r="A1774" s="22">
        <v>45969</v>
      </c>
      <c r="B1774" s="178">
        <v>7</v>
      </c>
      <c r="D1774" s="36">
        <f t="shared" si="27"/>
        <v>59</v>
      </c>
    </row>
    <row r="1775" spans="1:4">
      <c r="A1775" s="22">
        <v>45970</v>
      </c>
      <c r="B1775" s="23">
        <v>0</v>
      </c>
      <c r="D1775" s="36">
        <f t="shared" ref="D1775:D1838" si="28">MONTH(A1775)+(YEAR(A1775)-2021)*12</f>
        <v>59</v>
      </c>
    </row>
    <row r="1776" spans="1:4">
      <c r="A1776" s="22">
        <v>45971</v>
      </c>
      <c r="B1776" s="23">
        <v>8</v>
      </c>
      <c r="D1776" s="36">
        <f t="shared" si="28"/>
        <v>59</v>
      </c>
    </row>
    <row r="1777" spans="1:4">
      <c r="A1777" s="22">
        <v>45972</v>
      </c>
      <c r="B1777" s="23">
        <v>8</v>
      </c>
      <c r="D1777" s="36">
        <f t="shared" si="28"/>
        <v>59</v>
      </c>
    </row>
    <row r="1778" spans="1:4">
      <c r="A1778" s="22">
        <v>45973</v>
      </c>
      <c r="B1778" s="23">
        <v>8</v>
      </c>
      <c r="D1778" s="36">
        <f t="shared" si="28"/>
        <v>59</v>
      </c>
    </row>
    <row r="1779" spans="1:4">
      <c r="A1779" s="22">
        <v>45974</v>
      </c>
      <c r="B1779" s="23">
        <v>8</v>
      </c>
      <c r="D1779" s="36">
        <f t="shared" si="28"/>
        <v>59</v>
      </c>
    </row>
    <row r="1780" spans="1:4">
      <c r="A1780" s="22">
        <v>45975</v>
      </c>
      <c r="B1780" s="23">
        <v>8</v>
      </c>
      <c r="D1780" s="36">
        <f t="shared" si="28"/>
        <v>59</v>
      </c>
    </row>
    <row r="1781" spans="1:4">
      <c r="A1781" s="22">
        <v>45976</v>
      </c>
      <c r="B1781" s="23">
        <v>0</v>
      </c>
      <c r="D1781" s="36">
        <f t="shared" si="28"/>
        <v>59</v>
      </c>
    </row>
    <row r="1782" spans="1:4">
      <c r="A1782" s="22">
        <v>45977</v>
      </c>
      <c r="B1782" s="23">
        <v>0</v>
      </c>
      <c r="D1782" s="36">
        <f t="shared" si="28"/>
        <v>59</v>
      </c>
    </row>
    <row r="1783" spans="1:4">
      <c r="A1783" s="22">
        <v>45978</v>
      </c>
      <c r="B1783" s="178">
        <v>0</v>
      </c>
      <c r="D1783" s="36">
        <f t="shared" si="28"/>
        <v>59</v>
      </c>
    </row>
    <row r="1784" spans="1:4">
      <c r="A1784" s="22">
        <v>45979</v>
      </c>
      <c r="B1784" s="164">
        <v>0</v>
      </c>
      <c r="D1784" s="36">
        <f t="shared" si="28"/>
        <v>59</v>
      </c>
    </row>
    <row r="1785" spans="1:4">
      <c r="A1785" s="22">
        <v>45980</v>
      </c>
      <c r="B1785" s="23">
        <v>8</v>
      </c>
      <c r="D1785" s="36">
        <f t="shared" si="28"/>
        <v>59</v>
      </c>
    </row>
    <row r="1786" spans="1:4">
      <c r="A1786" s="22">
        <v>45981</v>
      </c>
      <c r="B1786" s="23">
        <v>8</v>
      </c>
      <c r="D1786" s="36">
        <f t="shared" si="28"/>
        <v>59</v>
      </c>
    </row>
    <row r="1787" spans="1:4">
      <c r="A1787" s="22">
        <v>45982</v>
      </c>
      <c r="B1787" s="23">
        <v>8</v>
      </c>
      <c r="D1787" s="36">
        <f t="shared" si="28"/>
        <v>59</v>
      </c>
    </row>
    <row r="1788" spans="1:4">
      <c r="A1788" s="22">
        <v>45983</v>
      </c>
      <c r="B1788" s="23">
        <v>0</v>
      </c>
      <c r="D1788" s="36">
        <f t="shared" si="28"/>
        <v>59</v>
      </c>
    </row>
    <row r="1789" spans="1:4">
      <c r="A1789" s="22">
        <v>45984</v>
      </c>
      <c r="B1789" s="23">
        <v>0</v>
      </c>
      <c r="D1789" s="36">
        <f t="shared" si="28"/>
        <v>59</v>
      </c>
    </row>
    <row r="1790" spans="1:4">
      <c r="A1790" s="22">
        <v>45985</v>
      </c>
      <c r="B1790" s="23">
        <v>8</v>
      </c>
      <c r="D1790" s="36">
        <f t="shared" si="28"/>
        <v>59</v>
      </c>
    </row>
    <row r="1791" spans="1:4">
      <c r="A1791" s="22">
        <v>45986</v>
      </c>
      <c r="B1791" s="23">
        <v>8</v>
      </c>
      <c r="D1791" s="36">
        <f t="shared" si="28"/>
        <v>59</v>
      </c>
    </row>
    <row r="1792" spans="1:4">
      <c r="A1792" s="22">
        <v>45987</v>
      </c>
      <c r="B1792" s="23">
        <v>8</v>
      </c>
      <c r="D1792" s="36">
        <f t="shared" si="28"/>
        <v>59</v>
      </c>
    </row>
    <row r="1793" spans="1:4">
      <c r="A1793" s="22">
        <v>45988</v>
      </c>
      <c r="B1793" s="23">
        <v>8</v>
      </c>
      <c r="D1793" s="36">
        <f t="shared" si="28"/>
        <v>59</v>
      </c>
    </row>
    <row r="1794" spans="1:4">
      <c r="A1794" s="22">
        <v>45989</v>
      </c>
      <c r="B1794" s="23">
        <v>8</v>
      </c>
      <c r="D1794" s="36">
        <f t="shared" si="28"/>
        <v>59</v>
      </c>
    </row>
    <row r="1795" spans="1:4">
      <c r="A1795" s="22">
        <v>45990</v>
      </c>
      <c r="B1795" s="23">
        <v>0</v>
      </c>
      <c r="D1795" s="36">
        <f t="shared" si="28"/>
        <v>59</v>
      </c>
    </row>
    <row r="1796" spans="1:4">
      <c r="A1796" s="22">
        <v>45991</v>
      </c>
      <c r="B1796" s="23">
        <v>0</v>
      </c>
      <c r="C1796" s="23">
        <f>SUM(B1767:B1796)</f>
        <v>151</v>
      </c>
      <c r="D1796" s="36">
        <f t="shared" si="28"/>
        <v>59</v>
      </c>
    </row>
    <row r="1797" spans="1:4">
      <c r="A1797" s="22">
        <v>45992</v>
      </c>
      <c r="B1797" s="23">
        <v>8</v>
      </c>
      <c r="D1797" s="36">
        <f t="shared" si="28"/>
        <v>60</v>
      </c>
    </row>
    <row r="1798" spans="1:4">
      <c r="A1798" s="22">
        <v>45993</v>
      </c>
      <c r="B1798" s="23">
        <v>8</v>
      </c>
      <c r="D1798" s="36">
        <f t="shared" si="28"/>
        <v>60</v>
      </c>
    </row>
    <row r="1799" spans="1:4">
      <c r="A1799" s="22">
        <v>45994</v>
      </c>
      <c r="B1799" s="23">
        <v>8</v>
      </c>
      <c r="D1799" s="36">
        <f t="shared" si="28"/>
        <v>60</v>
      </c>
    </row>
    <row r="1800" spans="1:4">
      <c r="A1800" s="22">
        <v>45995</v>
      </c>
      <c r="B1800" s="23">
        <v>8</v>
      </c>
      <c r="D1800" s="36">
        <f t="shared" si="28"/>
        <v>60</v>
      </c>
    </row>
    <row r="1801" spans="1:4">
      <c r="A1801" s="22">
        <v>45996</v>
      </c>
      <c r="B1801" s="23">
        <v>8</v>
      </c>
      <c r="D1801" s="36">
        <f t="shared" si="28"/>
        <v>60</v>
      </c>
    </row>
    <row r="1802" spans="1:4">
      <c r="A1802" s="22">
        <v>45997</v>
      </c>
      <c r="B1802" s="23">
        <v>0</v>
      </c>
      <c r="D1802" s="36">
        <f t="shared" si="28"/>
        <v>60</v>
      </c>
    </row>
    <row r="1803" spans="1:4">
      <c r="A1803" s="22">
        <v>45998</v>
      </c>
      <c r="B1803" s="23">
        <v>0</v>
      </c>
      <c r="D1803" s="36">
        <f t="shared" si="28"/>
        <v>60</v>
      </c>
    </row>
    <row r="1804" spans="1:4">
      <c r="A1804" s="22">
        <v>45999</v>
      </c>
      <c r="B1804" s="23">
        <v>8</v>
      </c>
      <c r="D1804" s="36">
        <f t="shared" si="28"/>
        <v>60</v>
      </c>
    </row>
    <row r="1805" spans="1:4">
      <c r="A1805" s="22">
        <v>46000</v>
      </c>
      <c r="B1805" s="23">
        <v>8</v>
      </c>
      <c r="D1805" s="36">
        <f t="shared" si="28"/>
        <v>60</v>
      </c>
    </row>
    <row r="1806" spans="1:4">
      <c r="A1806" s="22">
        <v>46001</v>
      </c>
      <c r="B1806" s="23">
        <v>8</v>
      </c>
      <c r="D1806" s="36">
        <f t="shared" si="28"/>
        <v>60</v>
      </c>
    </row>
    <row r="1807" spans="1:4">
      <c r="A1807" s="22">
        <v>46002</v>
      </c>
      <c r="B1807" s="23">
        <v>8</v>
      </c>
      <c r="D1807" s="36">
        <f t="shared" si="28"/>
        <v>60</v>
      </c>
    </row>
    <row r="1808" spans="1:4">
      <c r="A1808" s="22">
        <v>46003</v>
      </c>
      <c r="B1808" s="23">
        <v>8</v>
      </c>
      <c r="D1808" s="36">
        <f t="shared" si="28"/>
        <v>60</v>
      </c>
    </row>
    <row r="1809" spans="1:4">
      <c r="A1809" s="22">
        <v>46004</v>
      </c>
      <c r="B1809" s="23">
        <v>0</v>
      </c>
      <c r="D1809" s="36">
        <f t="shared" si="28"/>
        <v>60</v>
      </c>
    </row>
    <row r="1810" spans="1:4">
      <c r="A1810" s="22">
        <v>46005</v>
      </c>
      <c r="B1810" s="23">
        <v>0</v>
      </c>
      <c r="D1810" s="36">
        <f t="shared" si="28"/>
        <v>60</v>
      </c>
    </row>
    <row r="1811" spans="1:4">
      <c r="A1811" s="22">
        <v>46006</v>
      </c>
      <c r="B1811" s="23">
        <v>8</v>
      </c>
      <c r="D1811" s="36">
        <f t="shared" si="28"/>
        <v>60</v>
      </c>
    </row>
    <row r="1812" spans="1:4">
      <c r="A1812" s="22">
        <v>46007</v>
      </c>
      <c r="B1812" s="23">
        <v>8</v>
      </c>
      <c r="D1812" s="36">
        <f t="shared" si="28"/>
        <v>60</v>
      </c>
    </row>
    <row r="1813" spans="1:4">
      <c r="A1813" s="22">
        <v>46008</v>
      </c>
      <c r="B1813" s="23">
        <v>8</v>
      </c>
      <c r="D1813" s="36">
        <f t="shared" si="28"/>
        <v>60</v>
      </c>
    </row>
    <row r="1814" spans="1:4">
      <c r="A1814" s="22">
        <v>46009</v>
      </c>
      <c r="B1814" s="23">
        <v>8</v>
      </c>
      <c r="D1814" s="36">
        <f t="shared" si="28"/>
        <v>60</v>
      </c>
    </row>
    <row r="1815" spans="1:4">
      <c r="A1815" s="22">
        <v>46010</v>
      </c>
      <c r="B1815" s="23">
        <v>8</v>
      </c>
      <c r="D1815" s="36">
        <f t="shared" si="28"/>
        <v>60</v>
      </c>
    </row>
    <row r="1816" spans="1:4">
      <c r="A1816" s="22">
        <v>46011</v>
      </c>
      <c r="B1816" s="23">
        <v>0</v>
      </c>
      <c r="D1816" s="36">
        <f t="shared" si="28"/>
        <v>60</v>
      </c>
    </row>
    <row r="1817" spans="1:4">
      <c r="A1817" s="22">
        <v>46012</v>
      </c>
      <c r="B1817" s="23">
        <v>0</v>
      </c>
      <c r="D1817" s="36">
        <f t="shared" si="28"/>
        <v>60</v>
      </c>
    </row>
    <row r="1818" spans="1:4">
      <c r="A1818" s="22">
        <v>46013</v>
      </c>
      <c r="B1818" s="23">
        <v>8</v>
      </c>
      <c r="D1818" s="36">
        <f t="shared" si="28"/>
        <v>60</v>
      </c>
    </row>
    <row r="1819" spans="1:4">
      <c r="A1819" s="22">
        <v>46014</v>
      </c>
      <c r="B1819" s="23">
        <v>7</v>
      </c>
      <c r="D1819" s="36">
        <f t="shared" si="28"/>
        <v>60</v>
      </c>
    </row>
    <row r="1820" spans="1:4">
      <c r="A1820" s="22">
        <v>46015</v>
      </c>
      <c r="B1820" s="164">
        <v>0</v>
      </c>
      <c r="D1820" s="36">
        <f t="shared" si="28"/>
        <v>60</v>
      </c>
    </row>
    <row r="1821" spans="1:4">
      <c r="A1821" s="22">
        <v>46016</v>
      </c>
      <c r="B1821" s="164">
        <v>0</v>
      </c>
      <c r="D1821" s="36">
        <f t="shared" si="28"/>
        <v>60</v>
      </c>
    </row>
    <row r="1822" spans="1:4">
      <c r="A1822" s="22">
        <v>46017</v>
      </c>
      <c r="B1822" s="164">
        <v>0</v>
      </c>
      <c r="D1822" s="36">
        <f t="shared" si="28"/>
        <v>60</v>
      </c>
    </row>
    <row r="1823" spans="1:4">
      <c r="A1823" s="22">
        <v>46018</v>
      </c>
      <c r="B1823" s="23">
        <v>0</v>
      </c>
      <c r="D1823" s="36">
        <f t="shared" si="28"/>
        <v>60</v>
      </c>
    </row>
    <row r="1824" spans="1:4">
      <c r="A1824" s="22">
        <v>46019</v>
      </c>
      <c r="B1824" s="23">
        <v>0</v>
      </c>
      <c r="D1824" s="36">
        <f t="shared" si="28"/>
        <v>60</v>
      </c>
    </row>
    <row r="1825" spans="1:5">
      <c r="A1825" s="22">
        <v>46020</v>
      </c>
      <c r="B1825" s="23">
        <v>8</v>
      </c>
      <c r="D1825" s="36">
        <f t="shared" si="28"/>
        <v>60</v>
      </c>
    </row>
    <row r="1826" spans="1:5">
      <c r="A1826" s="22">
        <v>46021</v>
      </c>
      <c r="B1826" s="23">
        <v>7</v>
      </c>
      <c r="D1826" s="36">
        <f t="shared" si="28"/>
        <v>60</v>
      </c>
    </row>
    <row r="1827" spans="1:5">
      <c r="A1827" s="22">
        <v>46022</v>
      </c>
      <c r="B1827" s="164">
        <v>0</v>
      </c>
      <c r="C1827" s="23">
        <f>SUM(B1797:B1827)</f>
        <v>150</v>
      </c>
      <c r="D1827" s="36">
        <f t="shared" si="28"/>
        <v>60</v>
      </c>
    </row>
    <row r="1828" spans="1:5">
      <c r="A1828" s="22">
        <v>46023</v>
      </c>
      <c r="B1828" s="164">
        <v>0</v>
      </c>
      <c r="D1828" s="36">
        <f t="shared" si="28"/>
        <v>61</v>
      </c>
      <c r="E1828" s="23">
        <v>2026</v>
      </c>
    </row>
    <row r="1829" spans="1:5">
      <c r="A1829" s="22">
        <v>46024</v>
      </c>
      <c r="B1829" s="27">
        <v>0</v>
      </c>
      <c r="D1829" s="36">
        <f t="shared" si="28"/>
        <v>61</v>
      </c>
    </row>
    <row r="1830" spans="1:5">
      <c r="A1830" s="22">
        <v>46025</v>
      </c>
      <c r="B1830" s="23">
        <v>0</v>
      </c>
      <c r="D1830" s="36">
        <f t="shared" si="28"/>
        <v>61</v>
      </c>
    </row>
    <row r="1831" spans="1:5">
      <c r="A1831" s="22">
        <v>46026</v>
      </c>
      <c r="B1831" s="23">
        <v>0</v>
      </c>
      <c r="D1831" s="36">
        <f t="shared" si="28"/>
        <v>61</v>
      </c>
    </row>
    <row r="1832" spans="1:5">
      <c r="A1832" s="22">
        <v>46027</v>
      </c>
      <c r="B1832" s="23">
        <v>8</v>
      </c>
      <c r="D1832" s="36">
        <f t="shared" si="28"/>
        <v>61</v>
      </c>
    </row>
    <row r="1833" spans="1:5">
      <c r="A1833" s="22">
        <v>46028</v>
      </c>
      <c r="B1833" s="23">
        <v>8</v>
      </c>
      <c r="D1833" s="36">
        <f t="shared" si="28"/>
        <v>61</v>
      </c>
    </row>
    <row r="1834" spans="1:5">
      <c r="A1834" s="22">
        <v>46029</v>
      </c>
      <c r="B1834" s="23">
        <v>8</v>
      </c>
      <c r="D1834" s="36">
        <f t="shared" si="28"/>
        <v>61</v>
      </c>
    </row>
    <row r="1835" spans="1:5">
      <c r="A1835" s="22">
        <v>46030</v>
      </c>
      <c r="B1835" s="23">
        <v>8</v>
      </c>
      <c r="D1835" s="36">
        <f t="shared" si="28"/>
        <v>61</v>
      </c>
    </row>
    <row r="1836" spans="1:5">
      <c r="A1836" s="22">
        <v>46031</v>
      </c>
      <c r="B1836" s="23">
        <v>8</v>
      </c>
      <c r="D1836" s="36">
        <f t="shared" si="28"/>
        <v>61</v>
      </c>
    </row>
    <row r="1837" spans="1:5">
      <c r="A1837" s="22">
        <v>46032</v>
      </c>
      <c r="B1837" s="23">
        <v>0</v>
      </c>
      <c r="D1837" s="36">
        <f t="shared" si="28"/>
        <v>61</v>
      </c>
    </row>
    <row r="1838" spans="1:5">
      <c r="A1838" s="22">
        <v>46033</v>
      </c>
      <c r="B1838" s="23">
        <v>0</v>
      </c>
      <c r="D1838" s="36">
        <f t="shared" si="28"/>
        <v>61</v>
      </c>
    </row>
    <row r="1839" spans="1:5">
      <c r="A1839" s="22">
        <v>46034</v>
      </c>
      <c r="B1839" s="23">
        <v>8</v>
      </c>
      <c r="D1839" s="36">
        <f t="shared" ref="D1839:D1902" si="29">MONTH(A1839)+(YEAR(A1839)-2021)*12</f>
        <v>61</v>
      </c>
    </row>
    <row r="1840" spans="1:5">
      <c r="A1840" s="22">
        <v>46035</v>
      </c>
      <c r="B1840" s="23">
        <v>8</v>
      </c>
      <c r="D1840" s="36">
        <f t="shared" si="29"/>
        <v>61</v>
      </c>
    </row>
    <row r="1841" spans="1:4">
      <c r="A1841" s="22">
        <v>46036</v>
      </c>
      <c r="B1841" s="23">
        <v>8</v>
      </c>
      <c r="D1841" s="36">
        <f t="shared" si="29"/>
        <v>61</v>
      </c>
    </row>
    <row r="1842" spans="1:4">
      <c r="A1842" s="22">
        <v>46037</v>
      </c>
      <c r="B1842" s="23">
        <v>8</v>
      </c>
      <c r="D1842" s="36">
        <f t="shared" si="29"/>
        <v>61</v>
      </c>
    </row>
    <row r="1843" spans="1:4">
      <c r="A1843" s="22">
        <v>46038</v>
      </c>
      <c r="B1843" s="23">
        <v>8</v>
      </c>
      <c r="D1843" s="36">
        <f t="shared" si="29"/>
        <v>61</v>
      </c>
    </row>
    <row r="1844" spans="1:4">
      <c r="A1844" s="22">
        <v>46039</v>
      </c>
      <c r="B1844" s="27">
        <v>8</v>
      </c>
      <c r="D1844" s="36">
        <f t="shared" si="29"/>
        <v>61</v>
      </c>
    </row>
    <row r="1845" spans="1:4">
      <c r="A1845" s="22">
        <v>46040</v>
      </c>
      <c r="B1845" s="23">
        <v>0</v>
      </c>
      <c r="D1845" s="36">
        <f t="shared" si="29"/>
        <v>61</v>
      </c>
    </row>
    <row r="1846" spans="1:4">
      <c r="A1846" s="22">
        <v>46041</v>
      </c>
      <c r="B1846" s="23">
        <v>8</v>
      </c>
      <c r="D1846" s="36">
        <f t="shared" si="29"/>
        <v>61</v>
      </c>
    </row>
    <row r="1847" spans="1:4">
      <c r="A1847" s="22">
        <v>46042</v>
      </c>
      <c r="B1847" s="23">
        <v>8</v>
      </c>
      <c r="D1847" s="36">
        <f t="shared" si="29"/>
        <v>61</v>
      </c>
    </row>
    <row r="1848" spans="1:4">
      <c r="A1848" s="22">
        <v>46043</v>
      </c>
      <c r="B1848" s="23">
        <v>8</v>
      </c>
      <c r="D1848" s="36">
        <f t="shared" si="29"/>
        <v>61</v>
      </c>
    </row>
    <row r="1849" spans="1:4">
      <c r="A1849" s="22">
        <v>46044</v>
      </c>
      <c r="B1849" s="23">
        <v>8</v>
      </c>
      <c r="D1849" s="36">
        <f t="shared" si="29"/>
        <v>61</v>
      </c>
    </row>
    <row r="1850" spans="1:4">
      <c r="A1850" s="22">
        <v>46045</v>
      </c>
      <c r="B1850" s="23">
        <v>8</v>
      </c>
      <c r="D1850" s="36">
        <f t="shared" si="29"/>
        <v>61</v>
      </c>
    </row>
    <row r="1851" spans="1:4">
      <c r="A1851" s="22">
        <v>46046</v>
      </c>
      <c r="B1851" s="23">
        <v>0</v>
      </c>
      <c r="D1851" s="36">
        <f t="shared" si="29"/>
        <v>61</v>
      </c>
    </row>
    <row r="1852" spans="1:4">
      <c r="A1852" s="22">
        <v>46047</v>
      </c>
      <c r="B1852" s="23">
        <v>0</v>
      </c>
      <c r="D1852" s="36">
        <f t="shared" si="29"/>
        <v>61</v>
      </c>
    </row>
    <row r="1853" spans="1:4">
      <c r="A1853" s="22">
        <v>46048</v>
      </c>
      <c r="B1853" s="23">
        <v>8</v>
      </c>
      <c r="D1853" s="36">
        <f t="shared" si="29"/>
        <v>61</v>
      </c>
    </row>
    <row r="1854" spans="1:4">
      <c r="A1854" s="22">
        <v>46049</v>
      </c>
      <c r="B1854" s="23">
        <v>8</v>
      </c>
      <c r="D1854" s="36">
        <f t="shared" si="29"/>
        <v>61</v>
      </c>
    </row>
    <row r="1855" spans="1:4">
      <c r="A1855" s="22">
        <v>46050</v>
      </c>
      <c r="B1855" s="23">
        <v>8</v>
      </c>
      <c r="D1855" s="36">
        <f t="shared" si="29"/>
        <v>61</v>
      </c>
    </row>
    <row r="1856" spans="1:4">
      <c r="A1856" s="22">
        <v>46051</v>
      </c>
      <c r="B1856" s="23">
        <v>8</v>
      </c>
      <c r="D1856" s="36">
        <f t="shared" si="29"/>
        <v>61</v>
      </c>
    </row>
    <row r="1857" spans="1:4">
      <c r="A1857" s="22">
        <v>46052</v>
      </c>
      <c r="B1857" s="23">
        <v>8</v>
      </c>
      <c r="D1857" s="36">
        <f t="shared" si="29"/>
        <v>61</v>
      </c>
    </row>
    <row r="1858" spans="1:4">
      <c r="A1858" s="22">
        <v>46053</v>
      </c>
      <c r="B1858" s="23">
        <v>0</v>
      </c>
      <c r="C1858" s="23">
        <f>SUM(B1828:B1858)</f>
        <v>168</v>
      </c>
      <c r="D1858" s="36">
        <f t="shared" si="29"/>
        <v>61</v>
      </c>
    </row>
    <row r="1859" spans="1:4">
      <c r="A1859" s="22">
        <v>46054</v>
      </c>
      <c r="B1859" s="23">
        <v>0</v>
      </c>
      <c r="D1859" s="36">
        <f t="shared" si="29"/>
        <v>62</v>
      </c>
    </row>
    <row r="1860" spans="1:4">
      <c r="A1860" s="22">
        <v>46055</v>
      </c>
      <c r="B1860" s="23">
        <v>8</v>
      </c>
      <c r="D1860" s="36">
        <f t="shared" si="29"/>
        <v>62</v>
      </c>
    </row>
    <row r="1861" spans="1:4">
      <c r="A1861" s="22">
        <v>46056</v>
      </c>
      <c r="B1861" s="23">
        <v>8</v>
      </c>
      <c r="D1861" s="36">
        <f t="shared" si="29"/>
        <v>62</v>
      </c>
    </row>
    <row r="1862" spans="1:4">
      <c r="A1862" s="22">
        <v>46057</v>
      </c>
      <c r="B1862" s="23">
        <v>8</v>
      </c>
      <c r="D1862" s="36">
        <f t="shared" si="29"/>
        <v>62</v>
      </c>
    </row>
    <row r="1863" spans="1:4">
      <c r="A1863" s="22">
        <v>46058</v>
      </c>
      <c r="B1863" s="23">
        <v>8</v>
      </c>
      <c r="D1863" s="36">
        <f t="shared" si="29"/>
        <v>62</v>
      </c>
    </row>
    <row r="1864" spans="1:4">
      <c r="A1864" s="22">
        <v>46059</v>
      </c>
      <c r="B1864" s="23">
        <v>8</v>
      </c>
      <c r="D1864" s="36">
        <f t="shared" si="29"/>
        <v>62</v>
      </c>
    </row>
    <row r="1865" spans="1:4">
      <c r="A1865" s="22">
        <v>46060</v>
      </c>
      <c r="B1865" s="23">
        <v>0</v>
      </c>
      <c r="D1865" s="36">
        <f t="shared" si="29"/>
        <v>62</v>
      </c>
    </row>
    <row r="1866" spans="1:4">
      <c r="A1866" s="22">
        <v>46061</v>
      </c>
      <c r="B1866" s="23">
        <v>0</v>
      </c>
      <c r="D1866" s="36">
        <f t="shared" si="29"/>
        <v>62</v>
      </c>
    </row>
    <row r="1867" spans="1:4">
      <c r="A1867" s="22">
        <v>46062</v>
      </c>
      <c r="B1867" s="23">
        <v>8</v>
      </c>
      <c r="D1867" s="36">
        <f t="shared" si="29"/>
        <v>62</v>
      </c>
    </row>
    <row r="1868" spans="1:4">
      <c r="A1868" s="22">
        <v>46063</v>
      </c>
      <c r="B1868" s="23">
        <v>8</v>
      </c>
      <c r="D1868" s="36">
        <f t="shared" si="29"/>
        <v>62</v>
      </c>
    </row>
    <row r="1869" spans="1:4">
      <c r="A1869" s="22">
        <v>46064</v>
      </c>
      <c r="B1869" s="23">
        <v>8</v>
      </c>
      <c r="D1869" s="36">
        <f t="shared" si="29"/>
        <v>62</v>
      </c>
    </row>
    <row r="1870" spans="1:4">
      <c r="A1870" s="22">
        <v>46065</v>
      </c>
      <c r="B1870" s="23">
        <v>8</v>
      </c>
      <c r="D1870" s="36">
        <f t="shared" si="29"/>
        <v>62</v>
      </c>
    </row>
    <row r="1871" spans="1:4">
      <c r="A1871" s="22">
        <v>46066</v>
      </c>
      <c r="B1871" s="23">
        <v>8</v>
      </c>
      <c r="D1871" s="36">
        <f t="shared" si="29"/>
        <v>62</v>
      </c>
    </row>
    <row r="1872" spans="1:4">
      <c r="A1872" s="22">
        <v>46067</v>
      </c>
      <c r="B1872" s="23">
        <v>0</v>
      </c>
      <c r="D1872" s="36">
        <f t="shared" si="29"/>
        <v>62</v>
      </c>
    </row>
    <row r="1873" spans="1:4">
      <c r="A1873" s="22">
        <v>46068</v>
      </c>
      <c r="B1873" s="23">
        <v>0</v>
      </c>
      <c r="D1873" s="36">
        <f t="shared" si="29"/>
        <v>62</v>
      </c>
    </row>
    <row r="1874" spans="1:4">
      <c r="A1874" s="22">
        <v>46069</v>
      </c>
      <c r="B1874" s="23">
        <v>8</v>
      </c>
      <c r="D1874" s="36">
        <f t="shared" si="29"/>
        <v>62</v>
      </c>
    </row>
    <row r="1875" spans="1:4">
      <c r="A1875" s="22">
        <v>46070</v>
      </c>
      <c r="B1875" s="23">
        <v>8</v>
      </c>
      <c r="D1875" s="36">
        <f t="shared" si="29"/>
        <v>62</v>
      </c>
    </row>
    <row r="1876" spans="1:4">
      <c r="A1876" s="22">
        <v>46071</v>
      </c>
      <c r="B1876" s="23">
        <v>8</v>
      </c>
      <c r="D1876" s="36">
        <f t="shared" si="29"/>
        <v>62</v>
      </c>
    </row>
    <row r="1877" spans="1:4">
      <c r="A1877" s="22">
        <v>46072</v>
      </c>
      <c r="B1877" s="23">
        <v>8</v>
      </c>
      <c r="D1877" s="36">
        <f t="shared" si="29"/>
        <v>62</v>
      </c>
    </row>
    <row r="1878" spans="1:4">
      <c r="A1878" s="22">
        <v>46073</v>
      </c>
      <c r="B1878" s="23">
        <v>8</v>
      </c>
      <c r="D1878" s="36">
        <f t="shared" si="29"/>
        <v>62</v>
      </c>
    </row>
    <row r="1879" spans="1:4">
      <c r="A1879" s="22">
        <v>46074</v>
      </c>
      <c r="B1879" s="23">
        <v>0</v>
      </c>
      <c r="D1879" s="36">
        <f t="shared" si="29"/>
        <v>62</v>
      </c>
    </row>
    <row r="1880" spans="1:4">
      <c r="A1880" s="22">
        <v>46075</v>
      </c>
      <c r="B1880" s="23">
        <v>0</v>
      </c>
      <c r="D1880" s="36">
        <f t="shared" si="29"/>
        <v>62</v>
      </c>
    </row>
    <row r="1881" spans="1:4">
      <c r="A1881" s="22">
        <v>46076</v>
      </c>
      <c r="B1881" s="23">
        <v>8</v>
      </c>
      <c r="D1881" s="36">
        <f t="shared" si="29"/>
        <v>62</v>
      </c>
    </row>
    <row r="1882" spans="1:4">
      <c r="A1882" s="22">
        <v>46077</v>
      </c>
      <c r="B1882" s="23">
        <v>8</v>
      </c>
      <c r="D1882" s="36">
        <f t="shared" si="29"/>
        <v>62</v>
      </c>
    </row>
    <row r="1883" spans="1:4">
      <c r="A1883" s="22">
        <v>46078</v>
      </c>
      <c r="B1883" s="23">
        <v>8</v>
      </c>
      <c r="D1883" s="36">
        <f t="shared" si="29"/>
        <v>62</v>
      </c>
    </row>
    <row r="1884" spans="1:4">
      <c r="A1884" s="22">
        <v>46079</v>
      </c>
      <c r="B1884" s="23">
        <v>8</v>
      </c>
      <c r="D1884" s="36">
        <f t="shared" si="29"/>
        <v>62</v>
      </c>
    </row>
    <row r="1885" spans="1:4">
      <c r="A1885" s="22">
        <v>46080</v>
      </c>
      <c r="B1885" s="23">
        <v>8</v>
      </c>
      <c r="D1885" s="36">
        <f t="shared" si="29"/>
        <v>62</v>
      </c>
    </row>
    <row r="1886" spans="1:4">
      <c r="A1886" s="22">
        <v>46081</v>
      </c>
      <c r="B1886" s="23">
        <v>0</v>
      </c>
      <c r="C1886" s="23">
        <f>SUM(B1859:B1886)</f>
        <v>160</v>
      </c>
      <c r="D1886" s="36">
        <f t="shared" si="29"/>
        <v>62</v>
      </c>
    </row>
    <row r="1887" spans="1:4">
      <c r="A1887" s="22">
        <v>46082</v>
      </c>
      <c r="B1887" s="23">
        <v>0</v>
      </c>
      <c r="D1887" s="36">
        <f t="shared" si="29"/>
        <v>63</v>
      </c>
    </row>
    <row r="1888" spans="1:4">
      <c r="A1888" s="22">
        <v>46083</v>
      </c>
      <c r="B1888" s="23">
        <v>8</v>
      </c>
      <c r="D1888" s="36">
        <f t="shared" si="29"/>
        <v>63</v>
      </c>
    </row>
    <row r="1889" spans="1:4">
      <c r="A1889" s="22">
        <v>46084</v>
      </c>
      <c r="B1889" s="23">
        <v>8</v>
      </c>
      <c r="D1889" s="36">
        <f t="shared" si="29"/>
        <v>63</v>
      </c>
    </row>
    <row r="1890" spans="1:4">
      <c r="A1890" s="22">
        <v>46085</v>
      </c>
      <c r="B1890" s="23">
        <v>8</v>
      </c>
      <c r="D1890" s="36">
        <f t="shared" si="29"/>
        <v>63</v>
      </c>
    </row>
    <row r="1891" spans="1:4">
      <c r="A1891" s="22">
        <v>46086</v>
      </c>
      <c r="B1891" s="23">
        <v>8</v>
      </c>
      <c r="D1891" s="36">
        <f t="shared" si="29"/>
        <v>63</v>
      </c>
    </row>
    <row r="1892" spans="1:4">
      <c r="A1892" s="22">
        <v>46087</v>
      </c>
      <c r="B1892" s="23">
        <v>8</v>
      </c>
      <c r="D1892" s="36">
        <f t="shared" si="29"/>
        <v>63</v>
      </c>
    </row>
    <row r="1893" spans="1:4">
      <c r="A1893" s="22">
        <v>46088</v>
      </c>
      <c r="B1893" s="23">
        <v>0</v>
      </c>
      <c r="D1893" s="36">
        <f t="shared" si="29"/>
        <v>63</v>
      </c>
    </row>
    <row r="1894" spans="1:4">
      <c r="A1894" s="22">
        <v>46089</v>
      </c>
      <c r="B1894" s="23">
        <v>0</v>
      </c>
      <c r="D1894" s="36">
        <f t="shared" si="29"/>
        <v>63</v>
      </c>
    </row>
    <row r="1895" spans="1:4">
      <c r="A1895" s="22">
        <v>46090</v>
      </c>
      <c r="B1895" s="23">
        <v>8</v>
      </c>
      <c r="D1895" s="36">
        <f t="shared" si="29"/>
        <v>63</v>
      </c>
    </row>
    <row r="1896" spans="1:4">
      <c r="A1896" s="22">
        <v>46091</v>
      </c>
      <c r="B1896" s="23">
        <v>8</v>
      </c>
      <c r="D1896" s="36">
        <f t="shared" si="29"/>
        <v>63</v>
      </c>
    </row>
    <row r="1897" spans="1:4">
      <c r="A1897" s="22">
        <v>46092</v>
      </c>
      <c r="B1897" s="23">
        <v>8</v>
      </c>
      <c r="D1897" s="36">
        <f t="shared" si="29"/>
        <v>63</v>
      </c>
    </row>
    <row r="1898" spans="1:4">
      <c r="A1898" s="22">
        <v>46093</v>
      </c>
      <c r="B1898" s="23">
        <v>8</v>
      </c>
      <c r="D1898" s="36">
        <f t="shared" si="29"/>
        <v>63</v>
      </c>
    </row>
    <row r="1899" spans="1:4">
      <c r="A1899" s="22">
        <v>46094</v>
      </c>
      <c r="B1899" s="23">
        <v>8</v>
      </c>
      <c r="D1899" s="36">
        <f t="shared" si="29"/>
        <v>63</v>
      </c>
    </row>
    <row r="1900" spans="1:4">
      <c r="A1900" s="22">
        <v>46095</v>
      </c>
      <c r="B1900" s="23">
        <v>0</v>
      </c>
      <c r="D1900" s="36">
        <f t="shared" si="29"/>
        <v>63</v>
      </c>
    </row>
    <row r="1901" spans="1:4">
      <c r="A1901" s="22">
        <v>46096</v>
      </c>
      <c r="B1901" s="23">
        <v>0</v>
      </c>
      <c r="D1901" s="36">
        <f t="shared" si="29"/>
        <v>63</v>
      </c>
    </row>
    <row r="1902" spans="1:4">
      <c r="A1902" s="22">
        <v>46097</v>
      </c>
      <c r="B1902" s="23">
        <v>8</v>
      </c>
      <c r="D1902" s="36">
        <f t="shared" si="29"/>
        <v>63</v>
      </c>
    </row>
    <row r="1903" spans="1:4">
      <c r="A1903" s="22">
        <v>46098</v>
      </c>
      <c r="B1903" s="23">
        <v>8</v>
      </c>
      <c r="D1903" s="36">
        <f t="shared" ref="D1903:D1966" si="30">MONTH(A1903)+(YEAR(A1903)-2021)*12</f>
        <v>63</v>
      </c>
    </row>
    <row r="1904" spans="1:4">
      <c r="A1904" s="22">
        <v>46099</v>
      </c>
      <c r="B1904" s="23">
        <v>8</v>
      </c>
      <c r="D1904" s="36">
        <f t="shared" si="30"/>
        <v>63</v>
      </c>
    </row>
    <row r="1905" spans="1:4">
      <c r="A1905" s="22">
        <v>46100</v>
      </c>
      <c r="B1905" s="23">
        <v>8</v>
      </c>
      <c r="D1905" s="36">
        <f t="shared" si="30"/>
        <v>63</v>
      </c>
    </row>
    <row r="1906" spans="1:4">
      <c r="A1906" s="22">
        <v>46101</v>
      </c>
      <c r="B1906" s="23">
        <v>8</v>
      </c>
      <c r="D1906" s="36">
        <f t="shared" si="30"/>
        <v>63</v>
      </c>
    </row>
    <row r="1907" spans="1:4">
      <c r="A1907" s="22">
        <v>46102</v>
      </c>
      <c r="B1907" s="23">
        <v>0</v>
      </c>
      <c r="D1907" s="36">
        <f t="shared" si="30"/>
        <v>63</v>
      </c>
    </row>
    <row r="1908" spans="1:4">
      <c r="A1908" s="22">
        <v>46103</v>
      </c>
      <c r="B1908" s="23">
        <v>0</v>
      </c>
      <c r="D1908" s="36">
        <f t="shared" si="30"/>
        <v>63</v>
      </c>
    </row>
    <row r="1909" spans="1:4">
      <c r="A1909" s="22">
        <v>46104</v>
      </c>
      <c r="B1909" s="23">
        <v>8</v>
      </c>
      <c r="D1909" s="36">
        <f t="shared" si="30"/>
        <v>63</v>
      </c>
    </row>
    <row r="1910" spans="1:4">
      <c r="A1910" s="22">
        <v>46105</v>
      </c>
      <c r="B1910" s="23">
        <v>8</v>
      </c>
      <c r="D1910" s="36">
        <f t="shared" si="30"/>
        <v>63</v>
      </c>
    </row>
    <row r="1911" spans="1:4">
      <c r="A1911" s="22">
        <v>46106</v>
      </c>
      <c r="B1911" s="23">
        <v>8</v>
      </c>
      <c r="D1911" s="36">
        <f t="shared" si="30"/>
        <v>63</v>
      </c>
    </row>
    <row r="1912" spans="1:4">
      <c r="A1912" s="22">
        <v>46107</v>
      </c>
      <c r="B1912" s="23">
        <v>8</v>
      </c>
      <c r="D1912" s="36">
        <f t="shared" si="30"/>
        <v>63</v>
      </c>
    </row>
    <row r="1913" spans="1:4">
      <c r="A1913" s="22">
        <v>46108</v>
      </c>
      <c r="B1913" s="23">
        <v>8</v>
      </c>
      <c r="D1913" s="36">
        <f t="shared" si="30"/>
        <v>63</v>
      </c>
    </row>
    <row r="1914" spans="1:4">
      <c r="A1914" s="22">
        <v>46109</v>
      </c>
      <c r="B1914" s="23">
        <v>0</v>
      </c>
      <c r="D1914" s="36">
        <f t="shared" si="30"/>
        <v>63</v>
      </c>
    </row>
    <row r="1915" spans="1:4">
      <c r="A1915" s="22">
        <v>46110</v>
      </c>
      <c r="B1915" s="23">
        <v>0</v>
      </c>
      <c r="D1915" s="36">
        <f t="shared" si="30"/>
        <v>63</v>
      </c>
    </row>
    <row r="1916" spans="1:4">
      <c r="A1916" s="22">
        <v>46111</v>
      </c>
      <c r="B1916" s="23">
        <v>8</v>
      </c>
      <c r="D1916" s="36">
        <f t="shared" si="30"/>
        <v>63</v>
      </c>
    </row>
    <row r="1917" spans="1:4">
      <c r="A1917" s="22">
        <v>46112</v>
      </c>
      <c r="B1917" s="23">
        <v>8</v>
      </c>
      <c r="C1917" s="23">
        <f>SUM(B1887:B1917)</f>
        <v>176</v>
      </c>
      <c r="D1917" s="36">
        <f t="shared" si="30"/>
        <v>63</v>
      </c>
    </row>
    <row r="1918" spans="1:4">
      <c r="A1918" s="22">
        <v>46113</v>
      </c>
      <c r="B1918" s="23">
        <v>8</v>
      </c>
      <c r="D1918" s="36">
        <f t="shared" si="30"/>
        <v>64</v>
      </c>
    </row>
    <row r="1919" spans="1:4">
      <c r="A1919" s="22">
        <v>46114</v>
      </c>
      <c r="B1919" s="189">
        <v>7</v>
      </c>
      <c r="D1919" s="36">
        <f t="shared" si="30"/>
        <v>64</v>
      </c>
    </row>
    <row r="1920" spans="1:4">
      <c r="A1920" s="22">
        <v>46115</v>
      </c>
      <c r="B1920" s="164">
        <v>0</v>
      </c>
      <c r="D1920" s="36">
        <f t="shared" si="30"/>
        <v>64</v>
      </c>
    </row>
    <row r="1921" spans="1:4">
      <c r="A1921" s="22">
        <v>46116</v>
      </c>
      <c r="B1921" s="23">
        <v>0</v>
      </c>
      <c r="D1921" s="36">
        <f t="shared" si="30"/>
        <v>64</v>
      </c>
    </row>
    <row r="1922" spans="1:4">
      <c r="A1922" s="22">
        <v>46117</v>
      </c>
      <c r="B1922" s="164">
        <v>0</v>
      </c>
      <c r="D1922" s="36">
        <f t="shared" si="30"/>
        <v>64</v>
      </c>
    </row>
    <row r="1923" spans="1:4">
      <c r="A1923" s="22">
        <v>46118</v>
      </c>
      <c r="B1923" s="164">
        <v>0</v>
      </c>
      <c r="D1923" s="36">
        <f t="shared" si="30"/>
        <v>64</v>
      </c>
    </row>
    <row r="1924" spans="1:4">
      <c r="A1924" s="22">
        <v>46119</v>
      </c>
      <c r="B1924" s="23">
        <v>8</v>
      </c>
      <c r="D1924" s="36">
        <f t="shared" si="30"/>
        <v>64</v>
      </c>
    </row>
    <row r="1925" spans="1:4">
      <c r="A1925" s="22">
        <v>46120</v>
      </c>
      <c r="B1925" s="23">
        <v>8</v>
      </c>
      <c r="D1925" s="36">
        <f t="shared" si="30"/>
        <v>64</v>
      </c>
    </row>
    <row r="1926" spans="1:4">
      <c r="A1926" s="22">
        <v>46121</v>
      </c>
      <c r="B1926" s="23">
        <v>8</v>
      </c>
      <c r="D1926" s="36">
        <f t="shared" si="30"/>
        <v>64</v>
      </c>
    </row>
    <row r="1927" spans="1:4">
      <c r="A1927" s="22">
        <v>46122</v>
      </c>
      <c r="B1927" s="23">
        <v>8</v>
      </c>
      <c r="D1927" s="36">
        <f t="shared" si="30"/>
        <v>64</v>
      </c>
    </row>
    <row r="1928" spans="1:4">
      <c r="A1928" s="22">
        <v>46123</v>
      </c>
      <c r="B1928" s="23">
        <v>0</v>
      </c>
      <c r="D1928" s="36">
        <f t="shared" si="30"/>
        <v>64</v>
      </c>
    </row>
    <row r="1929" spans="1:4">
      <c r="A1929" s="22">
        <v>46124</v>
      </c>
      <c r="B1929" s="23">
        <v>0</v>
      </c>
      <c r="D1929" s="36">
        <f t="shared" si="30"/>
        <v>64</v>
      </c>
    </row>
    <row r="1930" spans="1:4">
      <c r="A1930" s="22">
        <v>46125</v>
      </c>
      <c r="B1930" s="23">
        <v>8</v>
      </c>
      <c r="D1930" s="36">
        <f t="shared" si="30"/>
        <v>64</v>
      </c>
    </row>
    <row r="1931" spans="1:4">
      <c r="A1931" s="22">
        <v>46126</v>
      </c>
      <c r="B1931" s="23">
        <v>8</v>
      </c>
      <c r="D1931" s="36">
        <f t="shared" si="30"/>
        <v>64</v>
      </c>
    </row>
    <row r="1932" spans="1:4">
      <c r="A1932" s="22">
        <v>46127</v>
      </c>
      <c r="B1932" s="23">
        <v>8</v>
      </c>
      <c r="D1932" s="36">
        <f t="shared" si="30"/>
        <v>64</v>
      </c>
    </row>
    <row r="1933" spans="1:4">
      <c r="A1933" s="22">
        <v>46128</v>
      </c>
      <c r="B1933" s="23">
        <v>8</v>
      </c>
      <c r="D1933" s="36">
        <f t="shared" si="30"/>
        <v>64</v>
      </c>
    </row>
    <row r="1934" spans="1:4">
      <c r="A1934" s="22">
        <v>46129</v>
      </c>
      <c r="B1934" s="23">
        <v>8</v>
      </c>
      <c r="D1934" s="36">
        <f t="shared" si="30"/>
        <v>64</v>
      </c>
    </row>
    <row r="1935" spans="1:4">
      <c r="A1935" s="22">
        <v>46130</v>
      </c>
      <c r="B1935" s="23">
        <v>0</v>
      </c>
      <c r="D1935" s="36">
        <f t="shared" si="30"/>
        <v>64</v>
      </c>
    </row>
    <row r="1936" spans="1:4">
      <c r="A1936" s="22">
        <v>46131</v>
      </c>
      <c r="B1936" s="23">
        <v>0</v>
      </c>
      <c r="D1936" s="36">
        <f t="shared" si="30"/>
        <v>64</v>
      </c>
    </row>
    <row r="1937" spans="1:4">
      <c r="A1937" s="22">
        <v>46132</v>
      </c>
      <c r="B1937" s="23">
        <v>8</v>
      </c>
      <c r="D1937" s="36">
        <f t="shared" si="30"/>
        <v>64</v>
      </c>
    </row>
    <row r="1938" spans="1:4">
      <c r="A1938" s="22">
        <v>46133</v>
      </c>
      <c r="B1938" s="23">
        <v>8</v>
      </c>
      <c r="D1938" s="36">
        <f t="shared" si="30"/>
        <v>64</v>
      </c>
    </row>
    <row r="1939" spans="1:4">
      <c r="A1939" s="22">
        <v>46134</v>
      </c>
      <c r="B1939" s="23">
        <v>8</v>
      </c>
      <c r="D1939" s="36">
        <f t="shared" si="30"/>
        <v>64</v>
      </c>
    </row>
    <row r="1940" spans="1:4">
      <c r="A1940" s="22">
        <v>46135</v>
      </c>
      <c r="B1940" s="23">
        <v>8</v>
      </c>
      <c r="D1940" s="36">
        <f t="shared" si="30"/>
        <v>64</v>
      </c>
    </row>
    <row r="1941" spans="1:4">
      <c r="A1941" s="22">
        <v>46136</v>
      </c>
      <c r="B1941" s="23">
        <v>8</v>
      </c>
      <c r="D1941" s="36">
        <f t="shared" si="30"/>
        <v>64</v>
      </c>
    </row>
    <row r="1942" spans="1:4">
      <c r="A1942" s="22">
        <v>46137</v>
      </c>
      <c r="B1942" s="23">
        <v>0</v>
      </c>
      <c r="D1942" s="36">
        <f t="shared" si="30"/>
        <v>64</v>
      </c>
    </row>
    <row r="1943" spans="1:4">
      <c r="A1943" s="22">
        <v>46138</v>
      </c>
      <c r="B1943" s="23">
        <v>0</v>
      </c>
      <c r="D1943" s="36">
        <f t="shared" si="30"/>
        <v>64</v>
      </c>
    </row>
    <row r="1944" spans="1:4">
      <c r="A1944" s="22">
        <v>46139</v>
      </c>
      <c r="B1944" s="23">
        <v>8</v>
      </c>
      <c r="D1944" s="36">
        <f t="shared" si="30"/>
        <v>64</v>
      </c>
    </row>
    <row r="1945" spans="1:4">
      <c r="A1945" s="22">
        <v>46140</v>
      </c>
      <c r="B1945" s="23">
        <v>8</v>
      </c>
      <c r="D1945" s="36">
        <f t="shared" si="30"/>
        <v>64</v>
      </c>
    </row>
    <row r="1946" spans="1:4">
      <c r="A1946" s="22">
        <v>46141</v>
      </c>
      <c r="B1946" s="23">
        <v>8</v>
      </c>
      <c r="D1946" s="36">
        <f t="shared" si="30"/>
        <v>64</v>
      </c>
    </row>
    <row r="1947" spans="1:4">
      <c r="A1947" s="22">
        <v>46142</v>
      </c>
      <c r="B1947" s="190">
        <v>7</v>
      </c>
      <c r="C1947" s="23">
        <f>SUM(B1918:B1947)</f>
        <v>158</v>
      </c>
      <c r="D1947" s="36">
        <f t="shared" si="30"/>
        <v>64</v>
      </c>
    </row>
    <row r="1948" spans="1:4">
      <c r="A1948" s="22">
        <v>46143</v>
      </c>
      <c r="B1948" s="164">
        <v>0</v>
      </c>
      <c r="D1948" s="36">
        <f t="shared" si="30"/>
        <v>65</v>
      </c>
    </row>
    <row r="1949" spans="1:4">
      <c r="A1949" s="22">
        <v>46144</v>
      </c>
      <c r="B1949" s="23">
        <v>0</v>
      </c>
      <c r="D1949" s="36">
        <f t="shared" si="30"/>
        <v>65</v>
      </c>
    </row>
    <row r="1950" spans="1:4">
      <c r="A1950" s="22">
        <v>46145</v>
      </c>
      <c r="B1950" s="23">
        <v>0</v>
      </c>
      <c r="D1950" s="36">
        <f t="shared" si="30"/>
        <v>65</v>
      </c>
    </row>
    <row r="1951" spans="1:4">
      <c r="A1951" s="22">
        <v>46146</v>
      </c>
      <c r="B1951" s="164">
        <v>0</v>
      </c>
      <c r="D1951" s="36">
        <f t="shared" si="30"/>
        <v>65</v>
      </c>
    </row>
    <row r="1952" spans="1:4">
      <c r="A1952" s="22">
        <v>46147</v>
      </c>
      <c r="B1952" s="23">
        <v>8</v>
      </c>
      <c r="D1952" s="36">
        <f t="shared" si="30"/>
        <v>65</v>
      </c>
    </row>
    <row r="1953" spans="1:4">
      <c r="A1953" s="22">
        <v>46148</v>
      </c>
      <c r="B1953" s="23">
        <v>8</v>
      </c>
      <c r="D1953" s="36">
        <f t="shared" si="30"/>
        <v>65</v>
      </c>
    </row>
    <row r="1954" spans="1:4">
      <c r="A1954" s="22">
        <v>46149</v>
      </c>
      <c r="B1954" s="23">
        <v>8</v>
      </c>
      <c r="D1954" s="36">
        <f t="shared" si="30"/>
        <v>65</v>
      </c>
    </row>
    <row r="1955" spans="1:4">
      <c r="A1955" s="22">
        <v>46150</v>
      </c>
      <c r="B1955" s="23">
        <v>8</v>
      </c>
      <c r="D1955" s="36">
        <f t="shared" si="30"/>
        <v>65</v>
      </c>
    </row>
    <row r="1956" spans="1:4">
      <c r="A1956" s="22">
        <v>46151</v>
      </c>
      <c r="B1956" s="23">
        <v>0</v>
      </c>
      <c r="D1956" s="36">
        <f t="shared" si="30"/>
        <v>65</v>
      </c>
    </row>
    <row r="1957" spans="1:4">
      <c r="A1957" s="22">
        <v>46152</v>
      </c>
      <c r="B1957" s="164">
        <v>0</v>
      </c>
      <c r="D1957" s="36">
        <f t="shared" si="30"/>
        <v>65</v>
      </c>
    </row>
    <row r="1958" spans="1:4">
      <c r="A1958" s="22">
        <v>46153</v>
      </c>
      <c r="B1958" s="23">
        <v>8</v>
      </c>
      <c r="D1958" s="36">
        <f t="shared" si="30"/>
        <v>65</v>
      </c>
    </row>
    <row r="1959" spans="1:4">
      <c r="A1959" s="22">
        <v>46154</v>
      </c>
      <c r="B1959" s="23">
        <v>8</v>
      </c>
      <c r="D1959" s="36">
        <f t="shared" si="30"/>
        <v>65</v>
      </c>
    </row>
    <row r="1960" spans="1:4">
      <c r="A1960" s="22">
        <v>46155</v>
      </c>
      <c r="B1960" s="23">
        <v>8</v>
      </c>
      <c r="D1960" s="36">
        <f t="shared" si="30"/>
        <v>65</v>
      </c>
    </row>
    <row r="1961" spans="1:4">
      <c r="A1961" s="22">
        <v>46156</v>
      </c>
      <c r="B1961" s="23">
        <v>8</v>
      </c>
      <c r="D1961" s="36">
        <f t="shared" si="30"/>
        <v>65</v>
      </c>
    </row>
    <row r="1962" spans="1:4">
      <c r="A1962" s="22">
        <v>46157</v>
      </c>
      <c r="B1962" s="23">
        <v>8</v>
      </c>
      <c r="D1962" s="36">
        <f t="shared" si="30"/>
        <v>65</v>
      </c>
    </row>
    <row r="1963" spans="1:4">
      <c r="A1963" s="22">
        <v>46158</v>
      </c>
      <c r="B1963" s="23">
        <v>0</v>
      </c>
      <c r="D1963" s="36">
        <f t="shared" si="30"/>
        <v>65</v>
      </c>
    </row>
    <row r="1964" spans="1:4">
      <c r="A1964" s="22">
        <v>46159</v>
      </c>
      <c r="B1964" s="23">
        <v>0</v>
      </c>
      <c r="D1964" s="36">
        <f t="shared" si="30"/>
        <v>65</v>
      </c>
    </row>
    <row r="1965" spans="1:4">
      <c r="A1965" s="22">
        <v>46160</v>
      </c>
      <c r="B1965" s="23">
        <v>8</v>
      </c>
      <c r="D1965" s="36">
        <f t="shared" si="30"/>
        <v>65</v>
      </c>
    </row>
    <row r="1966" spans="1:4">
      <c r="A1966" s="22">
        <v>46161</v>
      </c>
      <c r="B1966" s="23">
        <v>8</v>
      </c>
      <c r="D1966" s="36">
        <f t="shared" si="30"/>
        <v>65</v>
      </c>
    </row>
    <row r="1967" spans="1:4">
      <c r="A1967" s="22">
        <v>46162</v>
      </c>
      <c r="B1967" s="23">
        <v>8</v>
      </c>
      <c r="D1967" s="36">
        <f t="shared" ref="D1967:D2030" si="31">MONTH(A1967)+(YEAR(A1967)-2021)*12</f>
        <v>65</v>
      </c>
    </row>
    <row r="1968" spans="1:4">
      <c r="A1968" s="22">
        <v>46163</v>
      </c>
      <c r="B1968" s="23">
        <v>8</v>
      </c>
      <c r="D1968" s="36">
        <f t="shared" si="31"/>
        <v>65</v>
      </c>
    </row>
    <row r="1969" spans="1:4">
      <c r="A1969" s="22">
        <v>46164</v>
      </c>
      <c r="B1969" s="23">
        <v>8</v>
      </c>
      <c r="D1969" s="36">
        <f t="shared" si="31"/>
        <v>65</v>
      </c>
    </row>
    <row r="1970" spans="1:4">
      <c r="A1970" s="22">
        <v>46165</v>
      </c>
      <c r="B1970" s="23">
        <v>0</v>
      </c>
      <c r="D1970" s="36">
        <f t="shared" si="31"/>
        <v>65</v>
      </c>
    </row>
    <row r="1971" spans="1:4">
      <c r="A1971" s="22">
        <v>46166</v>
      </c>
      <c r="B1971" s="164">
        <v>0</v>
      </c>
      <c r="D1971" s="36">
        <f t="shared" si="31"/>
        <v>65</v>
      </c>
    </row>
    <row r="1972" spans="1:4">
      <c r="A1972" s="22">
        <v>46167</v>
      </c>
      <c r="B1972" s="23">
        <v>8</v>
      </c>
      <c r="D1972" s="36">
        <f t="shared" si="31"/>
        <v>65</v>
      </c>
    </row>
    <row r="1973" spans="1:4">
      <c r="A1973" s="22">
        <v>46168</v>
      </c>
      <c r="B1973" s="23">
        <v>8</v>
      </c>
      <c r="D1973" s="36">
        <f t="shared" si="31"/>
        <v>65</v>
      </c>
    </row>
    <row r="1974" spans="1:4">
      <c r="A1974" s="22">
        <v>46169</v>
      </c>
      <c r="B1974" s="23">
        <v>8</v>
      </c>
      <c r="D1974" s="36">
        <f t="shared" si="31"/>
        <v>65</v>
      </c>
    </row>
    <row r="1975" spans="1:4">
      <c r="A1975" s="22">
        <v>46170</v>
      </c>
      <c r="B1975" s="23">
        <v>8</v>
      </c>
      <c r="D1975" s="36">
        <f t="shared" si="31"/>
        <v>65</v>
      </c>
    </row>
    <row r="1976" spans="1:4">
      <c r="A1976" s="22">
        <v>46171</v>
      </c>
      <c r="B1976" s="23">
        <v>8</v>
      </c>
      <c r="D1976" s="36">
        <f t="shared" si="31"/>
        <v>65</v>
      </c>
    </row>
    <row r="1977" spans="1:4">
      <c r="A1977" s="22">
        <v>46172</v>
      </c>
      <c r="B1977" s="23">
        <v>0</v>
      </c>
      <c r="D1977" s="36">
        <f t="shared" si="31"/>
        <v>65</v>
      </c>
    </row>
    <row r="1978" spans="1:4">
      <c r="A1978" s="22">
        <v>46173</v>
      </c>
      <c r="B1978" s="23">
        <v>0</v>
      </c>
      <c r="C1978" s="23">
        <f>SUM(B1948:B1978)</f>
        <v>152</v>
      </c>
      <c r="D1978" s="36">
        <f t="shared" si="31"/>
        <v>65</v>
      </c>
    </row>
    <row r="1979" spans="1:4">
      <c r="A1979" s="22">
        <v>46174</v>
      </c>
      <c r="B1979" s="23">
        <v>8</v>
      </c>
      <c r="D1979" s="36">
        <f t="shared" si="31"/>
        <v>66</v>
      </c>
    </row>
    <row r="1980" spans="1:4">
      <c r="A1980" s="22">
        <v>46175</v>
      </c>
      <c r="B1980" s="23">
        <v>8</v>
      </c>
      <c r="D1980" s="36">
        <f t="shared" si="31"/>
        <v>66</v>
      </c>
    </row>
    <row r="1981" spans="1:4">
      <c r="A1981" s="22">
        <v>46176</v>
      </c>
      <c r="B1981" s="23">
        <v>8</v>
      </c>
      <c r="D1981" s="36">
        <f t="shared" si="31"/>
        <v>66</v>
      </c>
    </row>
    <row r="1982" spans="1:4">
      <c r="A1982" s="22">
        <v>46177</v>
      </c>
      <c r="B1982" s="23">
        <v>8</v>
      </c>
      <c r="D1982" s="36">
        <f t="shared" si="31"/>
        <v>66</v>
      </c>
    </row>
    <row r="1983" spans="1:4">
      <c r="A1983" s="22">
        <v>46178</v>
      </c>
      <c r="B1983" s="23">
        <v>8</v>
      </c>
      <c r="D1983" s="36">
        <f t="shared" si="31"/>
        <v>66</v>
      </c>
    </row>
    <row r="1984" spans="1:4">
      <c r="A1984" s="22">
        <v>46179</v>
      </c>
      <c r="B1984" s="23">
        <v>0</v>
      </c>
      <c r="D1984" s="36">
        <f t="shared" si="31"/>
        <v>66</v>
      </c>
    </row>
    <row r="1985" spans="1:4">
      <c r="A1985" s="22">
        <v>46180</v>
      </c>
      <c r="B1985" s="23">
        <v>0</v>
      </c>
      <c r="D1985" s="36">
        <f t="shared" si="31"/>
        <v>66</v>
      </c>
    </row>
    <row r="1986" spans="1:4">
      <c r="A1986" s="22">
        <v>46181</v>
      </c>
      <c r="B1986" s="23">
        <v>8</v>
      </c>
      <c r="D1986" s="36">
        <f t="shared" si="31"/>
        <v>66</v>
      </c>
    </row>
    <row r="1987" spans="1:4">
      <c r="A1987" s="22">
        <v>46182</v>
      </c>
      <c r="B1987" s="23">
        <v>8</v>
      </c>
      <c r="D1987" s="36">
        <f t="shared" si="31"/>
        <v>66</v>
      </c>
    </row>
    <row r="1988" spans="1:4">
      <c r="A1988" s="22">
        <v>46183</v>
      </c>
      <c r="B1988" s="23">
        <v>8</v>
      </c>
      <c r="D1988" s="36">
        <f t="shared" si="31"/>
        <v>66</v>
      </c>
    </row>
    <row r="1989" spans="1:4">
      <c r="A1989" s="22">
        <v>46184</v>
      </c>
      <c r="B1989" s="23">
        <v>8</v>
      </c>
      <c r="D1989" s="36">
        <f t="shared" si="31"/>
        <v>66</v>
      </c>
    </row>
    <row r="1990" spans="1:4">
      <c r="A1990" s="22">
        <v>46185</v>
      </c>
      <c r="B1990" s="23">
        <v>8</v>
      </c>
      <c r="D1990" s="36">
        <f t="shared" si="31"/>
        <v>66</v>
      </c>
    </row>
    <row r="1991" spans="1:4">
      <c r="A1991" s="22">
        <v>46186</v>
      </c>
      <c r="B1991" s="23">
        <v>0</v>
      </c>
      <c r="D1991" s="36">
        <f t="shared" si="31"/>
        <v>66</v>
      </c>
    </row>
    <row r="1992" spans="1:4">
      <c r="A1992" s="22">
        <v>46187</v>
      </c>
      <c r="B1992" s="23">
        <v>0</v>
      </c>
      <c r="D1992" s="36">
        <f t="shared" si="31"/>
        <v>66</v>
      </c>
    </row>
    <row r="1993" spans="1:4">
      <c r="A1993" s="22">
        <v>46188</v>
      </c>
      <c r="B1993" s="23">
        <v>8</v>
      </c>
      <c r="D1993" s="36">
        <f t="shared" si="31"/>
        <v>66</v>
      </c>
    </row>
    <row r="1994" spans="1:4">
      <c r="A1994" s="22">
        <v>46189</v>
      </c>
      <c r="B1994" s="23">
        <v>8</v>
      </c>
      <c r="D1994" s="36">
        <f t="shared" si="31"/>
        <v>66</v>
      </c>
    </row>
    <row r="1995" spans="1:4">
      <c r="A1995" s="22">
        <v>46190</v>
      </c>
      <c r="B1995" s="23">
        <v>8</v>
      </c>
      <c r="D1995" s="36">
        <f t="shared" si="31"/>
        <v>66</v>
      </c>
    </row>
    <row r="1996" spans="1:4">
      <c r="A1996" s="22">
        <v>46191</v>
      </c>
      <c r="B1996" s="23">
        <v>8</v>
      </c>
      <c r="D1996" s="36">
        <f t="shared" si="31"/>
        <v>66</v>
      </c>
    </row>
    <row r="1997" spans="1:4">
      <c r="A1997" s="22">
        <v>46192</v>
      </c>
      <c r="B1997" s="23">
        <v>8</v>
      </c>
      <c r="D1997" s="36">
        <f t="shared" si="31"/>
        <v>66</v>
      </c>
    </row>
    <row r="1998" spans="1:4">
      <c r="A1998" s="22">
        <v>46193</v>
      </c>
      <c r="B1998" s="23">
        <v>0</v>
      </c>
      <c r="D1998" s="36">
        <f t="shared" si="31"/>
        <v>66</v>
      </c>
    </row>
    <row r="1999" spans="1:4">
      <c r="A1999" s="22">
        <v>46194</v>
      </c>
      <c r="B1999" s="23">
        <v>0</v>
      </c>
      <c r="D1999" s="36">
        <f t="shared" si="31"/>
        <v>66</v>
      </c>
    </row>
    <row r="2000" spans="1:4">
      <c r="A2000" s="22">
        <v>46195</v>
      </c>
      <c r="B2000" s="27">
        <v>0</v>
      </c>
      <c r="D2000" s="36">
        <f t="shared" si="31"/>
        <v>66</v>
      </c>
    </row>
    <row r="2001" spans="1:4">
      <c r="A2001" s="22">
        <v>46196</v>
      </c>
      <c r="B2001" s="164">
        <v>0</v>
      </c>
      <c r="D2001" s="36">
        <f t="shared" si="31"/>
        <v>66</v>
      </c>
    </row>
    <row r="2002" spans="1:4">
      <c r="A2002" s="22">
        <v>46197</v>
      </c>
      <c r="B2002" s="164">
        <v>0</v>
      </c>
      <c r="D2002" s="36">
        <f t="shared" si="31"/>
        <v>66</v>
      </c>
    </row>
    <row r="2003" spans="1:4">
      <c r="A2003" s="22">
        <v>46198</v>
      </c>
      <c r="B2003" s="23">
        <v>8</v>
      </c>
      <c r="D2003" s="36">
        <f t="shared" si="31"/>
        <v>66</v>
      </c>
    </row>
    <row r="2004" spans="1:4">
      <c r="A2004" s="22">
        <v>46199</v>
      </c>
      <c r="B2004" s="23">
        <v>8</v>
      </c>
      <c r="D2004" s="36">
        <f t="shared" si="31"/>
        <v>66</v>
      </c>
    </row>
    <row r="2005" spans="1:4">
      <c r="A2005" s="22">
        <v>46200</v>
      </c>
      <c r="B2005" s="191">
        <v>7</v>
      </c>
      <c r="D2005" s="36">
        <f t="shared" si="31"/>
        <v>66</v>
      </c>
    </row>
    <row r="2006" spans="1:4">
      <c r="A2006" s="22">
        <v>46201</v>
      </c>
      <c r="B2006" s="23">
        <v>0</v>
      </c>
      <c r="D2006" s="36">
        <f t="shared" si="31"/>
        <v>66</v>
      </c>
    </row>
    <row r="2007" spans="1:4">
      <c r="A2007" s="22">
        <v>46202</v>
      </c>
      <c r="B2007" s="23">
        <v>8</v>
      </c>
      <c r="D2007" s="36">
        <f t="shared" si="31"/>
        <v>66</v>
      </c>
    </row>
    <row r="2008" spans="1:4">
      <c r="A2008" s="22">
        <v>46203</v>
      </c>
      <c r="B2008" s="23">
        <v>8</v>
      </c>
      <c r="C2008" s="23">
        <f>SUM(B1979:B2008)</f>
        <v>159</v>
      </c>
      <c r="D2008" s="36">
        <f t="shared" si="31"/>
        <v>66</v>
      </c>
    </row>
    <row r="2009" spans="1:4">
      <c r="A2009" s="22">
        <v>46204</v>
      </c>
      <c r="B2009" s="23">
        <v>8</v>
      </c>
      <c r="D2009" s="36">
        <f t="shared" si="31"/>
        <v>67</v>
      </c>
    </row>
    <row r="2010" spans="1:4">
      <c r="A2010" s="22">
        <v>46205</v>
      </c>
      <c r="B2010" s="23">
        <v>8</v>
      </c>
      <c r="D2010" s="36">
        <f t="shared" si="31"/>
        <v>67</v>
      </c>
    </row>
    <row r="2011" spans="1:4">
      <c r="A2011" s="22">
        <v>46206</v>
      </c>
      <c r="B2011" s="23">
        <v>8</v>
      </c>
      <c r="D2011" s="36">
        <f t="shared" si="31"/>
        <v>67</v>
      </c>
    </row>
    <row r="2012" spans="1:4">
      <c r="A2012" s="22">
        <v>46207</v>
      </c>
      <c r="B2012" s="23">
        <v>0</v>
      </c>
      <c r="D2012" s="36">
        <f t="shared" si="31"/>
        <v>67</v>
      </c>
    </row>
    <row r="2013" spans="1:4">
      <c r="A2013" s="22">
        <v>46208</v>
      </c>
      <c r="B2013" s="23">
        <v>0</v>
      </c>
      <c r="D2013" s="36">
        <f t="shared" si="31"/>
        <v>67</v>
      </c>
    </row>
    <row r="2014" spans="1:4">
      <c r="A2014" s="22">
        <v>46209</v>
      </c>
      <c r="B2014" s="23">
        <v>8</v>
      </c>
      <c r="D2014" s="36">
        <f t="shared" si="31"/>
        <v>67</v>
      </c>
    </row>
    <row r="2015" spans="1:4">
      <c r="A2015" s="22">
        <v>46210</v>
      </c>
      <c r="B2015" s="23">
        <v>8</v>
      </c>
      <c r="D2015" s="36">
        <f t="shared" si="31"/>
        <v>67</v>
      </c>
    </row>
    <row r="2016" spans="1:4">
      <c r="A2016" s="22">
        <v>46211</v>
      </c>
      <c r="B2016" s="23">
        <v>8</v>
      </c>
      <c r="D2016" s="36">
        <f t="shared" si="31"/>
        <v>67</v>
      </c>
    </row>
    <row r="2017" spans="1:4">
      <c r="A2017" s="22">
        <v>46212</v>
      </c>
      <c r="B2017" s="23">
        <v>8</v>
      </c>
      <c r="D2017" s="36">
        <f t="shared" si="31"/>
        <v>67</v>
      </c>
    </row>
    <row r="2018" spans="1:4">
      <c r="A2018" s="22">
        <v>46213</v>
      </c>
      <c r="B2018" s="23">
        <v>8</v>
      </c>
      <c r="D2018" s="36">
        <f t="shared" si="31"/>
        <v>67</v>
      </c>
    </row>
    <row r="2019" spans="1:4">
      <c r="A2019" s="22">
        <v>46214</v>
      </c>
      <c r="B2019" s="23">
        <v>0</v>
      </c>
      <c r="D2019" s="36">
        <f t="shared" si="31"/>
        <v>67</v>
      </c>
    </row>
    <row r="2020" spans="1:4">
      <c r="A2020" s="22">
        <v>46215</v>
      </c>
      <c r="B2020" s="23">
        <v>0</v>
      </c>
      <c r="D2020" s="36">
        <f t="shared" si="31"/>
        <v>67</v>
      </c>
    </row>
    <row r="2021" spans="1:4">
      <c r="A2021" s="22">
        <v>46216</v>
      </c>
      <c r="B2021" s="23">
        <v>8</v>
      </c>
      <c r="D2021" s="36">
        <f t="shared" si="31"/>
        <v>67</v>
      </c>
    </row>
    <row r="2022" spans="1:4">
      <c r="A2022" s="22">
        <v>46217</v>
      </c>
      <c r="B2022" s="23">
        <v>8</v>
      </c>
      <c r="D2022" s="36">
        <f t="shared" si="31"/>
        <v>67</v>
      </c>
    </row>
    <row r="2023" spans="1:4">
      <c r="A2023" s="22">
        <v>46218</v>
      </c>
      <c r="B2023" s="23">
        <v>8</v>
      </c>
      <c r="D2023" s="36">
        <f t="shared" si="31"/>
        <v>67</v>
      </c>
    </row>
    <row r="2024" spans="1:4">
      <c r="A2024" s="22">
        <v>46219</v>
      </c>
      <c r="B2024" s="23">
        <v>8</v>
      </c>
      <c r="D2024" s="36">
        <f t="shared" si="31"/>
        <v>67</v>
      </c>
    </row>
    <row r="2025" spans="1:4">
      <c r="A2025" s="22">
        <v>46220</v>
      </c>
      <c r="B2025" s="23">
        <v>8</v>
      </c>
      <c r="D2025" s="36">
        <f t="shared" si="31"/>
        <v>67</v>
      </c>
    </row>
    <row r="2026" spans="1:4">
      <c r="A2026" s="22">
        <v>46221</v>
      </c>
      <c r="B2026" s="23">
        <v>0</v>
      </c>
      <c r="D2026" s="36">
        <f t="shared" si="31"/>
        <v>67</v>
      </c>
    </row>
    <row r="2027" spans="1:4">
      <c r="A2027" s="22">
        <v>46222</v>
      </c>
      <c r="B2027" s="23">
        <v>0</v>
      </c>
      <c r="D2027" s="36">
        <f t="shared" si="31"/>
        <v>67</v>
      </c>
    </row>
    <row r="2028" spans="1:4">
      <c r="A2028" s="22">
        <v>46223</v>
      </c>
      <c r="B2028" s="23">
        <v>8</v>
      </c>
      <c r="D2028" s="36">
        <f t="shared" si="31"/>
        <v>67</v>
      </c>
    </row>
    <row r="2029" spans="1:4">
      <c r="A2029" s="22">
        <v>46224</v>
      </c>
      <c r="B2029" s="23">
        <v>8</v>
      </c>
      <c r="D2029" s="36">
        <f t="shared" si="31"/>
        <v>67</v>
      </c>
    </row>
    <row r="2030" spans="1:4">
      <c r="A2030" s="22">
        <v>46225</v>
      </c>
      <c r="B2030" s="23">
        <v>8</v>
      </c>
      <c r="D2030" s="36">
        <f t="shared" si="31"/>
        <v>67</v>
      </c>
    </row>
    <row r="2031" spans="1:4">
      <c r="A2031" s="22">
        <v>46226</v>
      </c>
      <c r="B2031" s="23">
        <v>8</v>
      </c>
      <c r="D2031" s="36">
        <f t="shared" ref="D2031:D2094" si="32">MONTH(A2031)+(YEAR(A2031)-2021)*12</f>
        <v>67</v>
      </c>
    </row>
    <row r="2032" spans="1:4">
      <c r="A2032" s="22">
        <v>46227</v>
      </c>
      <c r="B2032" s="23">
        <v>8</v>
      </c>
      <c r="D2032" s="36">
        <f t="shared" si="32"/>
        <v>67</v>
      </c>
    </row>
    <row r="2033" spans="1:4">
      <c r="A2033" s="22">
        <v>46228</v>
      </c>
      <c r="B2033" s="23">
        <v>0</v>
      </c>
      <c r="D2033" s="36">
        <f t="shared" si="32"/>
        <v>67</v>
      </c>
    </row>
    <row r="2034" spans="1:4">
      <c r="A2034" s="22">
        <v>46229</v>
      </c>
      <c r="B2034" s="23">
        <v>0</v>
      </c>
      <c r="D2034" s="36">
        <f t="shared" si="32"/>
        <v>67</v>
      </c>
    </row>
    <row r="2035" spans="1:4">
      <c r="A2035" s="22">
        <v>46230</v>
      </c>
      <c r="B2035" s="23">
        <v>8</v>
      </c>
      <c r="D2035" s="36">
        <f t="shared" si="32"/>
        <v>67</v>
      </c>
    </row>
    <row r="2036" spans="1:4">
      <c r="A2036" s="22">
        <v>46231</v>
      </c>
      <c r="B2036" s="23">
        <v>8</v>
      </c>
      <c r="D2036" s="36">
        <f t="shared" si="32"/>
        <v>67</v>
      </c>
    </row>
    <row r="2037" spans="1:4">
      <c r="A2037" s="22">
        <v>46232</v>
      </c>
      <c r="B2037" s="23">
        <v>8</v>
      </c>
      <c r="D2037" s="36">
        <f t="shared" si="32"/>
        <v>67</v>
      </c>
    </row>
    <row r="2038" spans="1:4">
      <c r="A2038" s="22">
        <v>46233</v>
      </c>
      <c r="B2038" s="23">
        <v>8</v>
      </c>
      <c r="D2038" s="36">
        <f t="shared" si="32"/>
        <v>67</v>
      </c>
    </row>
    <row r="2039" spans="1:4">
      <c r="A2039" s="22">
        <v>46234</v>
      </c>
      <c r="B2039" s="23">
        <v>8</v>
      </c>
      <c r="C2039" s="23">
        <f>SUM(B2009:B2039)</f>
        <v>184</v>
      </c>
      <c r="D2039" s="36">
        <f t="shared" si="32"/>
        <v>67</v>
      </c>
    </row>
    <row r="2040" spans="1:4">
      <c r="A2040" s="22">
        <v>46235</v>
      </c>
      <c r="B2040" s="23">
        <v>0</v>
      </c>
      <c r="D2040" s="36">
        <f t="shared" si="32"/>
        <v>68</v>
      </c>
    </row>
    <row r="2041" spans="1:4">
      <c r="A2041" s="22">
        <v>46236</v>
      </c>
      <c r="B2041" s="23">
        <v>0</v>
      </c>
      <c r="D2041" s="36">
        <f t="shared" si="32"/>
        <v>68</v>
      </c>
    </row>
    <row r="2042" spans="1:4">
      <c r="A2042" s="22">
        <v>46237</v>
      </c>
      <c r="B2042" s="23">
        <v>8</v>
      </c>
      <c r="D2042" s="36">
        <f t="shared" si="32"/>
        <v>68</v>
      </c>
    </row>
    <row r="2043" spans="1:4">
      <c r="A2043" s="22">
        <v>46238</v>
      </c>
      <c r="B2043" s="23">
        <v>8</v>
      </c>
      <c r="D2043" s="36">
        <f t="shared" si="32"/>
        <v>68</v>
      </c>
    </row>
    <row r="2044" spans="1:4">
      <c r="A2044" s="22">
        <v>46239</v>
      </c>
      <c r="B2044" s="23">
        <v>8</v>
      </c>
      <c r="D2044" s="36">
        <f t="shared" si="32"/>
        <v>68</v>
      </c>
    </row>
    <row r="2045" spans="1:4">
      <c r="A2045" s="22">
        <v>46240</v>
      </c>
      <c r="B2045" s="23">
        <v>8</v>
      </c>
      <c r="D2045" s="36">
        <f t="shared" si="32"/>
        <v>68</v>
      </c>
    </row>
    <row r="2046" spans="1:4">
      <c r="A2046" s="22">
        <v>46241</v>
      </c>
      <c r="B2046" s="23">
        <v>8</v>
      </c>
      <c r="D2046" s="36">
        <f t="shared" si="32"/>
        <v>68</v>
      </c>
    </row>
    <row r="2047" spans="1:4">
      <c r="A2047" s="22">
        <v>46242</v>
      </c>
      <c r="B2047" s="23">
        <v>0</v>
      </c>
      <c r="D2047" s="36">
        <f t="shared" si="32"/>
        <v>68</v>
      </c>
    </row>
    <row r="2048" spans="1:4">
      <c r="A2048" s="22">
        <v>46243</v>
      </c>
      <c r="B2048" s="23">
        <v>0</v>
      </c>
      <c r="D2048" s="36">
        <f t="shared" si="32"/>
        <v>68</v>
      </c>
    </row>
    <row r="2049" spans="1:4">
      <c r="A2049" s="22">
        <v>46244</v>
      </c>
      <c r="B2049" s="23">
        <v>8</v>
      </c>
      <c r="D2049" s="36">
        <f t="shared" si="32"/>
        <v>68</v>
      </c>
    </row>
    <row r="2050" spans="1:4">
      <c r="A2050" s="22">
        <v>46245</v>
      </c>
      <c r="B2050" s="23">
        <v>8</v>
      </c>
      <c r="D2050" s="36">
        <f t="shared" si="32"/>
        <v>68</v>
      </c>
    </row>
    <row r="2051" spans="1:4">
      <c r="A2051" s="22">
        <v>46246</v>
      </c>
      <c r="B2051" s="23">
        <v>8</v>
      </c>
      <c r="D2051" s="36">
        <f t="shared" si="32"/>
        <v>68</v>
      </c>
    </row>
    <row r="2052" spans="1:4">
      <c r="A2052" s="22">
        <v>46247</v>
      </c>
      <c r="B2052" s="23">
        <v>8</v>
      </c>
      <c r="D2052" s="36">
        <f t="shared" si="32"/>
        <v>68</v>
      </c>
    </row>
    <row r="2053" spans="1:4">
      <c r="A2053" s="22">
        <v>46248</v>
      </c>
      <c r="B2053" s="23">
        <v>8</v>
      </c>
      <c r="D2053" s="36">
        <f t="shared" si="32"/>
        <v>68</v>
      </c>
    </row>
    <row r="2054" spans="1:4">
      <c r="A2054" s="22">
        <v>46249</v>
      </c>
      <c r="B2054" s="23">
        <v>0</v>
      </c>
      <c r="D2054" s="36">
        <f t="shared" si="32"/>
        <v>68</v>
      </c>
    </row>
    <row r="2055" spans="1:4">
      <c r="A2055" s="22">
        <v>46250</v>
      </c>
      <c r="B2055" s="23">
        <v>0</v>
      </c>
      <c r="D2055" s="36">
        <f t="shared" si="32"/>
        <v>68</v>
      </c>
    </row>
    <row r="2056" spans="1:4">
      <c r="A2056" s="22">
        <v>46251</v>
      </c>
      <c r="B2056" s="23">
        <v>8</v>
      </c>
      <c r="D2056" s="36">
        <f t="shared" si="32"/>
        <v>68</v>
      </c>
    </row>
    <row r="2057" spans="1:4">
      <c r="A2057" s="22">
        <v>46252</v>
      </c>
      <c r="B2057" s="23">
        <v>8</v>
      </c>
      <c r="D2057" s="36">
        <f t="shared" si="32"/>
        <v>68</v>
      </c>
    </row>
    <row r="2058" spans="1:4">
      <c r="A2058" s="22">
        <v>46253</v>
      </c>
      <c r="B2058" s="23">
        <v>8</v>
      </c>
      <c r="D2058" s="36">
        <f t="shared" si="32"/>
        <v>68</v>
      </c>
    </row>
    <row r="2059" spans="1:4">
      <c r="A2059" s="22">
        <v>46254</v>
      </c>
      <c r="B2059" s="23">
        <v>8</v>
      </c>
      <c r="D2059" s="36">
        <f t="shared" si="32"/>
        <v>68</v>
      </c>
    </row>
    <row r="2060" spans="1:4">
      <c r="A2060" s="22">
        <v>46255</v>
      </c>
      <c r="B2060" s="23">
        <v>8</v>
      </c>
      <c r="D2060" s="36">
        <f t="shared" si="32"/>
        <v>68</v>
      </c>
    </row>
    <row r="2061" spans="1:4">
      <c r="A2061" s="22">
        <v>46256</v>
      </c>
      <c r="B2061" s="23">
        <v>0</v>
      </c>
      <c r="D2061" s="36">
        <f t="shared" si="32"/>
        <v>68</v>
      </c>
    </row>
    <row r="2062" spans="1:4">
      <c r="A2062" s="22">
        <v>46257</v>
      </c>
      <c r="B2062" s="23">
        <v>0</v>
      </c>
      <c r="D2062" s="36">
        <f t="shared" si="32"/>
        <v>68</v>
      </c>
    </row>
    <row r="2063" spans="1:4">
      <c r="A2063" s="22">
        <v>46258</v>
      </c>
      <c r="B2063" s="23">
        <v>8</v>
      </c>
      <c r="D2063" s="36">
        <f t="shared" si="32"/>
        <v>68</v>
      </c>
    </row>
    <row r="2064" spans="1:4">
      <c r="A2064" s="22">
        <v>46259</v>
      </c>
      <c r="B2064" s="23">
        <v>8</v>
      </c>
      <c r="D2064" s="36">
        <f t="shared" si="32"/>
        <v>68</v>
      </c>
    </row>
    <row r="2065" spans="1:4">
      <c r="A2065" s="22">
        <v>46260</v>
      </c>
      <c r="B2065" s="23">
        <v>8</v>
      </c>
      <c r="D2065" s="36">
        <f t="shared" si="32"/>
        <v>68</v>
      </c>
    </row>
    <row r="2066" spans="1:4">
      <c r="A2066" s="22">
        <v>46261</v>
      </c>
      <c r="B2066" s="23">
        <v>8</v>
      </c>
      <c r="D2066" s="36">
        <f t="shared" si="32"/>
        <v>68</v>
      </c>
    </row>
    <row r="2067" spans="1:4">
      <c r="A2067" s="22">
        <v>46262</v>
      </c>
      <c r="B2067" s="23">
        <v>8</v>
      </c>
      <c r="D2067" s="36">
        <f t="shared" si="32"/>
        <v>68</v>
      </c>
    </row>
    <row r="2068" spans="1:4">
      <c r="A2068" s="22">
        <v>46263</v>
      </c>
      <c r="B2068" s="23">
        <v>0</v>
      </c>
      <c r="D2068" s="36">
        <f t="shared" si="32"/>
        <v>68</v>
      </c>
    </row>
    <row r="2069" spans="1:4">
      <c r="A2069" s="22">
        <v>46264</v>
      </c>
      <c r="B2069" s="23">
        <v>0</v>
      </c>
      <c r="D2069" s="36">
        <f t="shared" si="32"/>
        <v>68</v>
      </c>
    </row>
    <row r="2070" spans="1:4">
      <c r="A2070" s="22">
        <v>46265</v>
      </c>
      <c r="B2070" s="23">
        <v>8</v>
      </c>
      <c r="C2070" s="23">
        <f>SUM(B2040:B2070)</f>
        <v>168</v>
      </c>
      <c r="D2070" s="36">
        <f t="shared" si="32"/>
        <v>68</v>
      </c>
    </row>
    <row r="2071" spans="1:4">
      <c r="A2071" s="22">
        <v>46266</v>
      </c>
      <c r="B2071" s="23">
        <v>8</v>
      </c>
      <c r="D2071" s="36">
        <f t="shared" si="32"/>
        <v>69</v>
      </c>
    </row>
    <row r="2072" spans="1:4">
      <c r="A2072" s="22">
        <v>46267</v>
      </c>
      <c r="B2072" s="23">
        <v>8</v>
      </c>
      <c r="D2072" s="36">
        <f t="shared" si="32"/>
        <v>69</v>
      </c>
    </row>
    <row r="2073" spans="1:4">
      <c r="A2073" s="22">
        <v>46268</v>
      </c>
      <c r="B2073" s="23">
        <v>8</v>
      </c>
      <c r="D2073" s="36">
        <f t="shared" si="32"/>
        <v>69</v>
      </c>
    </row>
    <row r="2074" spans="1:4">
      <c r="A2074" s="22">
        <v>46269</v>
      </c>
      <c r="B2074" s="23">
        <v>8</v>
      </c>
      <c r="D2074" s="36">
        <f t="shared" si="32"/>
        <v>69</v>
      </c>
    </row>
    <row r="2075" spans="1:4">
      <c r="A2075" s="22">
        <v>46270</v>
      </c>
      <c r="B2075" s="23">
        <v>0</v>
      </c>
      <c r="D2075" s="36">
        <f t="shared" si="32"/>
        <v>69</v>
      </c>
    </row>
    <row r="2076" spans="1:4">
      <c r="A2076" s="22">
        <v>46271</v>
      </c>
      <c r="B2076" s="23">
        <v>0</v>
      </c>
      <c r="D2076" s="36">
        <f t="shared" si="32"/>
        <v>69</v>
      </c>
    </row>
    <row r="2077" spans="1:4">
      <c r="A2077" s="22">
        <v>46272</v>
      </c>
      <c r="B2077" s="23">
        <v>8</v>
      </c>
      <c r="D2077" s="36">
        <f t="shared" si="32"/>
        <v>69</v>
      </c>
    </row>
    <row r="2078" spans="1:4">
      <c r="A2078" s="22">
        <v>46273</v>
      </c>
      <c r="B2078" s="23">
        <v>8</v>
      </c>
      <c r="D2078" s="36">
        <f t="shared" si="32"/>
        <v>69</v>
      </c>
    </row>
    <row r="2079" spans="1:4">
      <c r="A2079" s="22">
        <v>46274</v>
      </c>
      <c r="B2079" s="23">
        <v>8</v>
      </c>
      <c r="D2079" s="36">
        <f t="shared" si="32"/>
        <v>69</v>
      </c>
    </row>
    <row r="2080" spans="1:4">
      <c r="A2080" s="22">
        <v>46275</v>
      </c>
      <c r="B2080" s="23">
        <v>8</v>
      </c>
      <c r="D2080" s="36">
        <f t="shared" si="32"/>
        <v>69</v>
      </c>
    </row>
    <row r="2081" spans="1:4">
      <c r="A2081" s="22">
        <v>46276</v>
      </c>
      <c r="B2081" s="23">
        <v>8</v>
      </c>
      <c r="D2081" s="36">
        <f t="shared" si="32"/>
        <v>69</v>
      </c>
    </row>
    <row r="2082" spans="1:4">
      <c r="A2082" s="22">
        <v>46277</v>
      </c>
      <c r="B2082" s="23">
        <v>0</v>
      </c>
      <c r="D2082" s="36">
        <f t="shared" si="32"/>
        <v>69</v>
      </c>
    </row>
    <row r="2083" spans="1:4">
      <c r="A2083" s="22">
        <v>46278</v>
      </c>
      <c r="B2083" s="23">
        <v>0</v>
      </c>
      <c r="D2083" s="36">
        <f t="shared" si="32"/>
        <v>69</v>
      </c>
    </row>
    <row r="2084" spans="1:4">
      <c r="A2084" s="22">
        <v>46279</v>
      </c>
      <c r="B2084" s="23">
        <v>8</v>
      </c>
      <c r="D2084" s="36">
        <f t="shared" si="32"/>
        <v>69</v>
      </c>
    </row>
    <row r="2085" spans="1:4">
      <c r="A2085" s="22">
        <v>46280</v>
      </c>
      <c r="B2085" s="23">
        <v>8</v>
      </c>
      <c r="D2085" s="36">
        <f t="shared" si="32"/>
        <v>69</v>
      </c>
    </row>
    <row r="2086" spans="1:4">
      <c r="A2086" s="22">
        <v>46281</v>
      </c>
      <c r="B2086" s="23">
        <v>8</v>
      </c>
      <c r="D2086" s="36">
        <f t="shared" si="32"/>
        <v>69</v>
      </c>
    </row>
    <row r="2087" spans="1:4">
      <c r="A2087" s="22">
        <v>46282</v>
      </c>
      <c r="B2087" s="23">
        <v>8</v>
      </c>
      <c r="D2087" s="36">
        <f t="shared" si="32"/>
        <v>69</v>
      </c>
    </row>
    <row r="2088" spans="1:4">
      <c r="A2088" s="22">
        <v>46283</v>
      </c>
      <c r="B2088" s="23">
        <v>8</v>
      </c>
      <c r="D2088" s="36">
        <f t="shared" si="32"/>
        <v>69</v>
      </c>
    </row>
    <row r="2089" spans="1:4">
      <c r="A2089" s="22">
        <v>46284</v>
      </c>
      <c r="B2089" s="23">
        <v>0</v>
      </c>
      <c r="D2089" s="36">
        <f t="shared" si="32"/>
        <v>69</v>
      </c>
    </row>
    <row r="2090" spans="1:4">
      <c r="A2090" s="22">
        <v>46285</v>
      </c>
      <c r="B2090" s="23">
        <v>0</v>
      </c>
      <c r="D2090" s="36">
        <f t="shared" si="32"/>
        <v>69</v>
      </c>
    </row>
    <row r="2091" spans="1:4">
      <c r="A2091" s="22">
        <v>46286</v>
      </c>
      <c r="B2091" s="23">
        <v>8</v>
      </c>
      <c r="D2091" s="36">
        <f t="shared" si="32"/>
        <v>69</v>
      </c>
    </row>
    <row r="2092" spans="1:4">
      <c r="A2092" s="22">
        <v>46287</v>
      </c>
      <c r="B2092" s="23">
        <v>8</v>
      </c>
      <c r="D2092" s="36">
        <f t="shared" si="32"/>
        <v>69</v>
      </c>
    </row>
    <row r="2093" spans="1:4">
      <c r="A2093" s="22">
        <v>46288</v>
      </c>
      <c r="B2093" s="23">
        <v>8</v>
      </c>
      <c r="D2093" s="36">
        <f t="shared" si="32"/>
        <v>69</v>
      </c>
    </row>
    <row r="2094" spans="1:4">
      <c r="A2094" s="22">
        <v>46289</v>
      </c>
      <c r="B2094" s="23">
        <v>8</v>
      </c>
      <c r="D2094" s="36">
        <f t="shared" si="32"/>
        <v>69</v>
      </c>
    </row>
    <row r="2095" spans="1:4">
      <c r="A2095" s="22">
        <v>46290</v>
      </c>
      <c r="B2095" s="23">
        <v>8</v>
      </c>
      <c r="D2095" s="36">
        <f t="shared" ref="D2095:D2158" si="33">MONTH(A2095)+(YEAR(A2095)-2021)*12</f>
        <v>69</v>
      </c>
    </row>
    <row r="2096" spans="1:4">
      <c r="A2096" s="22">
        <v>46291</v>
      </c>
      <c r="B2096" s="23">
        <v>0</v>
      </c>
      <c r="D2096" s="36">
        <f t="shared" si="33"/>
        <v>69</v>
      </c>
    </row>
    <row r="2097" spans="1:4">
      <c r="A2097" s="22">
        <v>46292</v>
      </c>
      <c r="B2097" s="23">
        <v>0</v>
      </c>
      <c r="D2097" s="36">
        <f t="shared" si="33"/>
        <v>69</v>
      </c>
    </row>
    <row r="2098" spans="1:4">
      <c r="A2098" s="22">
        <v>46293</v>
      </c>
      <c r="B2098" s="23">
        <v>8</v>
      </c>
      <c r="D2098" s="36">
        <f t="shared" si="33"/>
        <v>69</v>
      </c>
    </row>
    <row r="2099" spans="1:4">
      <c r="A2099" s="22">
        <v>46294</v>
      </c>
      <c r="B2099" s="23">
        <v>8</v>
      </c>
      <c r="D2099" s="36">
        <f t="shared" si="33"/>
        <v>69</v>
      </c>
    </row>
    <row r="2100" spans="1:4">
      <c r="A2100" s="22">
        <v>46295</v>
      </c>
      <c r="B2100" s="23">
        <v>8</v>
      </c>
      <c r="C2100" s="23">
        <f>SUM(B2071:B2100)</f>
        <v>176</v>
      </c>
      <c r="D2100" s="36">
        <f t="shared" si="33"/>
        <v>69</v>
      </c>
    </row>
    <row r="2101" spans="1:4">
      <c r="A2101" s="22">
        <v>46296</v>
      </c>
      <c r="B2101" s="23">
        <v>8</v>
      </c>
      <c r="D2101" s="36">
        <f t="shared" si="33"/>
        <v>70</v>
      </c>
    </row>
    <row r="2102" spans="1:4">
      <c r="A2102" s="22">
        <v>46297</v>
      </c>
      <c r="B2102" s="23">
        <v>8</v>
      </c>
      <c r="D2102" s="36">
        <f t="shared" si="33"/>
        <v>70</v>
      </c>
    </row>
    <row r="2103" spans="1:4">
      <c r="A2103" s="22">
        <v>46298</v>
      </c>
      <c r="B2103" s="23">
        <v>0</v>
      </c>
      <c r="D2103" s="36">
        <f t="shared" si="33"/>
        <v>70</v>
      </c>
    </row>
    <row r="2104" spans="1:4">
      <c r="A2104" s="22">
        <v>46299</v>
      </c>
      <c r="B2104" s="23">
        <v>0</v>
      </c>
      <c r="D2104" s="36">
        <f t="shared" si="33"/>
        <v>70</v>
      </c>
    </row>
    <row r="2105" spans="1:4">
      <c r="A2105" s="22">
        <v>46300</v>
      </c>
      <c r="B2105" s="23">
        <v>8</v>
      </c>
      <c r="D2105" s="36">
        <f t="shared" si="33"/>
        <v>70</v>
      </c>
    </row>
    <row r="2106" spans="1:4">
      <c r="A2106" s="22">
        <v>46301</v>
      </c>
      <c r="B2106" s="23">
        <v>8</v>
      </c>
      <c r="D2106" s="36">
        <f t="shared" si="33"/>
        <v>70</v>
      </c>
    </row>
    <row r="2107" spans="1:4">
      <c r="A2107" s="22">
        <v>46302</v>
      </c>
      <c r="B2107" s="23">
        <v>8</v>
      </c>
      <c r="D2107" s="36">
        <f t="shared" si="33"/>
        <v>70</v>
      </c>
    </row>
    <row r="2108" spans="1:4">
      <c r="A2108" s="22">
        <v>46303</v>
      </c>
      <c r="B2108" s="23">
        <v>8</v>
      </c>
      <c r="D2108" s="36">
        <f t="shared" si="33"/>
        <v>70</v>
      </c>
    </row>
    <row r="2109" spans="1:4">
      <c r="A2109" s="22">
        <v>46304</v>
      </c>
      <c r="B2109" s="23">
        <v>8</v>
      </c>
      <c r="D2109" s="36">
        <f t="shared" si="33"/>
        <v>70</v>
      </c>
    </row>
    <row r="2110" spans="1:4">
      <c r="A2110" s="22">
        <v>46305</v>
      </c>
      <c r="B2110" s="23">
        <v>0</v>
      </c>
      <c r="D2110" s="36">
        <f t="shared" si="33"/>
        <v>70</v>
      </c>
    </row>
    <row r="2111" spans="1:4">
      <c r="A2111" s="22">
        <v>46306</v>
      </c>
      <c r="B2111" s="23">
        <v>0</v>
      </c>
      <c r="D2111" s="36">
        <f t="shared" si="33"/>
        <v>70</v>
      </c>
    </row>
    <row r="2112" spans="1:4">
      <c r="A2112" s="22">
        <v>46307</v>
      </c>
      <c r="B2112" s="23">
        <v>8</v>
      </c>
      <c r="D2112" s="36">
        <f t="shared" si="33"/>
        <v>70</v>
      </c>
    </row>
    <row r="2113" spans="1:4">
      <c r="A2113" s="22">
        <v>46308</v>
      </c>
      <c r="B2113" s="23">
        <v>8</v>
      </c>
      <c r="D2113" s="36">
        <f t="shared" si="33"/>
        <v>70</v>
      </c>
    </row>
    <row r="2114" spans="1:4">
      <c r="A2114" s="22">
        <v>46309</v>
      </c>
      <c r="B2114" s="23">
        <v>8</v>
      </c>
      <c r="D2114" s="36">
        <f t="shared" si="33"/>
        <v>70</v>
      </c>
    </row>
    <row r="2115" spans="1:4">
      <c r="A2115" s="22">
        <v>46310</v>
      </c>
      <c r="B2115" s="23">
        <v>8</v>
      </c>
      <c r="D2115" s="36">
        <f t="shared" si="33"/>
        <v>70</v>
      </c>
    </row>
    <row r="2116" spans="1:4">
      <c r="A2116" s="22">
        <v>46311</v>
      </c>
      <c r="B2116" s="23">
        <v>8</v>
      </c>
      <c r="D2116" s="36">
        <f t="shared" si="33"/>
        <v>70</v>
      </c>
    </row>
    <row r="2117" spans="1:4">
      <c r="A2117" s="22">
        <v>46312</v>
      </c>
      <c r="B2117" s="23">
        <v>0</v>
      </c>
      <c r="D2117" s="36">
        <f t="shared" si="33"/>
        <v>70</v>
      </c>
    </row>
    <row r="2118" spans="1:4">
      <c r="A2118" s="22">
        <v>46313</v>
      </c>
      <c r="B2118" s="23">
        <v>0</v>
      </c>
      <c r="D2118" s="36">
        <f t="shared" si="33"/>
        <v>70</v>
      </c>
    </row>
    <row r="2119" spans="1:4">
      <c r="A2119" s="22">
        <v>46314</v>
      </c>
      <c r="B2119" s="23">
        <v>8</v>
      </c>
      <c r="D2119" s="36">
        <f t="shared" si="33"/>
        <v>70</v>
      </c>
    </row>
    <row r="2120" spans="1:4">
      <c r="A2120" s="22">
        <v>46315</v>
      </c>
      <c r="B2120" s="23">
        <v>8</v>
      </c>
      <c r="D2120" s="36">
        <f t="shared" si="33"/>
        <v>70</v>
      </c>
    </row>
    <row r="2121" spans="1:4">
      <c r="A2121" s="22">
        <v>46316</v>
      </c>
      <c r="B2121" s="23">
        <v>8</v>
      </c>
      <c r="D2121" s="36">
        <f t="shared" si="33"/>
        <v>70</v>
      </c>
    </row>
    <row r="2122" spans="1:4">
      <c r="A2122" s="22">
        <v>46317</v>
      </c>
      <c r="B2122" s="23">
        <v>8</v>
      </c>
      <c r="D2122" s="36">
        <f t="shared" si="33"/>
        <v>70</v>
      </c>
    </row>
    <row r="2123" spans="1:4">
      <c r="A2123" s="22">
        <v>46318</v>
      </c>
      <c r="B2123" s="23">
        <v>8</v>
      </c>
      <c r="D2123" s="36">
        <f t="shared" si="33"/>
        <v>70</v>
      </c>
    </row>
    <row r="2124" spans="1:4">
      <c r="A2124" s="22">
        <v>46319</v>
      </c>
      <c r="B2124" s="23">
        <v>0</v>
      </c>
      <c r="D2124" s="36">
        <f t="shared" si="33"/>
        <v>70</v>
      </c>
    </row>
    <row r="2125" spans="1:4">
      <c r="A2125" s="22">
        <v>46320</v>
      </c>
      <c r="B2125" s="23">
        <v>0</v>
      </c>
      <c r="D2125" s="36">
        <f t="shared" si="33"/>
        <v>70</v>
      </c>
    </row>
    <row r="2126" spans="1:4">
      <c r="A2126" s="22">
        <v>46321</v>
      </c>
      <c r="B2126" s="23">
        <v>8</v>
      </c>
      <c r="D2126" s="36">
        <f t="shared" si="33"/>
        <v>70</v>
      </c>
    </row>
    <row r="2127" spans="1:4">
      <c r="A2127" s="22">
        <v>46322</v>
      </c>
      <c r="B2127" s="23">
        <v>8</v>
      </c>
      <c r="D2127" s="36">
        <f t="shared" si="33"/>
        <v>70</v>
      </c>
    </row>
    <row r="2128" spans="1:4">
      <c r="A2128" s="22">
        <v>46323</v>
      </c>
      <c r="B2128" s="23">
        <v>8</v>
      </c>
      <c r="D2128" s="36">
        <f t="shared" si="33"/>
        <v>70</v>
      </c>
    </row>
    <row r="2129" spans="1:4">
      <c r="A2129" s="22">
        <v>46324</v>
      </c>
      <c r="B2129" s="23">
        <v>8</v>
      </c>
      <c r="D2129" s="36">
        <f t="shared" si="33"/>
        <v>70</v>
      </c>
    </row>
    <row r="2130" spans="1:4">
      <c r="A2130" s="22">
        <v>46325</v>
      </c>
      <c r="B2130" s="23">
        <v>8</v>
      </c>
      <c r="D2130" s="36">
        <f t="shared" si="33"/>
        <v>70</v>
      </c>
    </row>
    <row r="2131" spans="1:4">
      <c r="A2131" s="22">
        <v>46326</v>
      </c>
      <c r="B2131" s="23">
        <v>0</v>
      </c>
      <c r="C2131" s="23">
        <f>SUM(B2101:B2131)</f>
        <v>176</v>
      </c>
      <c r="D2131" s="36">
        <f t="shared" si="33"/>
        <v>70</v>
      </c>
    </row>
    <row r="2132" spans="1:4">
      <c r="A2132" s="22">
        <v>46327</v>
      </c>
      <c r="B2132" s="23">
        <v>0</v>
      </c>
      <c r="D2132" s="36">
        <f t="shared" si="33"/>
        <v>71</v>
      </c>
    </row>
    <row r="2133" spans="1:4">
      <c r="A2133" s="22">
        <v>46328</v>
      </c>
      <c r="B2133" s="23">
        <v>8</v>
      </c>
      <c r="D2133" s="36">
        <f t="shared" si="33"/>
        <v>71</v>
      </c>
    </row>
    <row r="2134" spans="1:4">
      <c r="A2134" s="22">
        <v>46329</v>
      </c>
      <c r="B2134" s="23">
        <v>8</v>
      </c>
      <c r="D2134" s="36">
        <f t="shared" si="33"/>
        <v>71</v>
      </c>
    </row>
    <row r="2135" spans="1:4">
      <c r="A2135" s="22">
        <v>46330</v>
      </c>
      <c r="B2135" s="23">
        <v>8</v>
      </c>
      <c r="D2135" s="36">
        <f t="shared" si="33"/>
        <v>71</v>
      </c>
    </row>
    <row r="2136" spans="1:4">
      <c r="A2136" s="22">
        <v>46331</v>
      </c>
      <c r="B2136" s="23">
        <v>8</v>
      </c>
      <c r="D2136" s="36">
        <f t="shared" si="33"/>
        <v>71</v>
      </c>
    </row>
    <row r="2137" spans="1:4">
      <c r="A2137" s="22">
        <v>46332</v>
      </c>
      <c r="B2137" s="23">
        <v>8</v>
      </c>
      <c r="D2137" s="36">
        <f t="shared" si="33"/>
        <v>71</v>
      </c>
    </row>
    <row r="2138" spans="1:4">
      <c r="A2138" s="22">
        <v>46333</v>
      </c>
      <c r="B2138" s="23">
        <v>0</v>
      </c>
      <c r="D2138" s="36">
        <f t="shared" si="33"/>
        <v>71</v>
      </c>
    </row>
    <row r="2139" spans="1:4">
      <c r="A2139" s="22">
        <v>46334</v>
      </c>
      <c r="B2139" s="23">
        <v>0</v>
      </c>
      <c r="D2139" s="36">
        <f t="shared" si="33"/>
        <v>71</v>
      </c>
    </row>
    <row r="2140" spans="1:4">
      <c r="A2140" s="22">
        <v>46335</v>
      </c>
      <c r="B2140" s="23">
        <v>8</v>
      </c>
      <c r="D2140" s="36">
        <f t="shared" si="33"/>
        <v>71</v>
      </c>
    </row>
    <row r="2141" spans="1:4">
      <c r="A2141" s="22">
        <v>46336</v>
      </c>
      <c r="B2141" s="23">
        <v>8</v>
      </c>
      <c r="D2141" s="36">
        <f t="shared" si="33"/>
        <v>71</v>
      </c>
    </row>
    <row r="2142" spans="1:4">
      <c r="A2142" s="22">
        <v>46337</v>
      </c>
      <c r="B2142" s="23">
        <v>8</v>
      </c>
      <c r="D2142" s="36">
        <f t="shared" si="33"/>
        <v>71</v>
      </c>
    </row>
    <row r="2143" spans="1:4">
      <c r="A2143" s="22">
        <v>46338</v>
      </c>
      <c r="B2143" s="23">
        <v>8</v>
      </c>
      <c r="D2143" s="36">
        <f t="shared" si="33"/>
        <v>71</v>
      </c>
    </row>
    <row r="2144" spans="1:4">
      <c r="A2144" s="22">
        <v>46339</v>
      </c>
      <c r="B2144" s="23">
        <v>8</v>
      </c>
      <c r="D2144" s="36">
        <f t="shared" si="33"/>
        <v>71</v>
      </c>
    </row>
    <row r="2145" spans="1:4">
      <c r="A2145" s="22">
        <v>46340</v>
      </c>
      <c r="B2145" s="23">
        <v>0</v>
      </c>
      <c r="D2145" s="36">
        <f t="shared" si="33"/>
        <v>71</v>
      </c>
    </row>
    <row r="2146" spans="1:4">
      <c r="A2146" s="22">
        <v>46341</v>
      </c>
      <c r="B2146" s="23">
        <v>0</v>
      </c>
      <c r="D2146" s="36">
        <f t="shared" si="33"/>
        <v>71</v>
      </c>
    </row>
    <row r="2147" spans="1:4">
      <c r="A2147" s="22">
        <v>46342</v>
      </c>
      <c r="B2147" s="23">
        <v>8</v>
      </c>
      <c r="D2147" s="36">
        <f t="shared" si="33"/>
        <v>71</v>
      </c>
    </row>
    <row r="2148" spans="1:4">
      <c r="A2148" s="22">
        <v>46343</v>
      </c>
      <c r="B2148" s="190">
        <v>7</v>
      </c>
      <c r="D2148" s="36">
        <f t="shared" si="33"/>
        <v>71</v>
      </c>
    </row>
    <row r="2149" spans="1:4">
      <c r="A2149" s="22">
        <v>46344</v>
      </c>
      <c r="B2149" s="164">
        <v>0</v>
      </c>
      <c r="D2149" s="36">
        <f t="shared" si="33"/>
        <v>71</v>
      </c>
    </row>
    <row r="2150" spans="1:4">
      <c r="A2150" s="22">
        <v>46345</v>
      </c>
      <c r="B2150" s="23">
        <v>8</v>
      </c>
      <c r="D2150" s="36">
        <f t="shared" si="33"/>
        <v>71</v>
      </c>
    </row>
    <row r="2151" spans="1:4">
      <c r="A2151" s="22">
        <v>46346</v>
      </c>
      <c r="B2151" s="23">
        <v>8</v>
      </c>
      <c r="D2151" s="36">
        <f t="shared" si="33"/>
        <v>71</v>
      </c>
    </row>
    <row r="2152" spans="1:4">
      <c r="A2152" s="22">
        <v>46347</v>
      </c>
      <c r="B2152" s="23">
        <v>0</v>
      </c>
      <c r="D2152" s="36">
        <f t="shared" si="33"/>
        <v>71</v>
      </c>
    </row>
    <row r="2153" spans="1:4">
      <c r="A2153" s="22">
        <v>46348</v>
      </c>
      <c r="B2153" s="23">
        <v>0</v>
      </c>
      <c r="D2153" s="36">
        <f t="shared" si="33"/>
        <v>71</v>
      </c>
    </row>
    <row r="2154" spans="1:4">
      <c r="A2154" s="22">
        <v>46349</v>
      </c>
      <c r="B2154" s="23">
        <v>8</v>
      </c>
      <c r="D2154" s="36">
        <f t="shared" si="33"/>
        <v>71</v>
      </c>
    </row>
    <row r="2155" spans="1:4">
      <c r="A2155" s="22">
        <v>46350</v>
      </c>
      <c r="B2155" s="23">
        <v>8</v>
      </c>
      <c r="D2155" s="36">
        <f t="shared" si="33"/>
        <v>71</v>
      </c>
    </row>
    <row r="2156" spans="1:4">
      <c r="A2156" s="22">
        <v>46351</v>
      </c>
      <c r="B2156" s="23">
        <v>8</v>
      </c>
      <c r="D2156" s="36">
        <f t="shared" si="33"/>
        <v>71</v>
      </c>
    </row>
    <row r="2157" spans="1:4">
      <c r="A2157" s="22">
        <v>46352</v>
      </c>
      <c r="B2157" s="23">
        <v>8</v>
      </c>
      <c r="D2157" s="36">
        <f t="shared" si="33"/>
        <v>71</v>
      </c>
    </row>
    <row r="2158" spans="1:4">
      <c r="A2158" s="22">
        <v>46353</v>
      </c>
      <c r="B2158" s="23">
        <v>8</v>
      </c>
      <c r="D2158" s="36">
        <f t="shared" si="33"/>
        <v>71</v>
      </c>
    </row>
    <row r="2159" spans="1:4">
      <c r="A2159" s="22">
        <v>46354</v>
      </c>
      <c r="B2159" s="23">
        <v>0</v>
      </c>
      <c r="D2159" s="36">
        <f t="shared" ref="D2159:D2192" si="34">MONTH(A2159)+(YEAR(A2159)-2021)*12</f>
        <v>71</v>
      </c>
    </row>
    <row r="2160" spans="1:4">
      <c r="A2160" s="22">
        <v>46355</v>
      </c>
      <c r="B2160" s="23">
        <v>0</v>
      </c>
      <c r="D2160" s="36">
        <f t="shared" si="34"/>
        <v>71</v>
      </c>
    </row>
    <row r="2161" spans="1:4">
      <c r="A2161" s="22">
        <v>46356</v>
      </c>
      <c r="B2161" s="23">
        <v>8</v>
      </c>
      <c r="C2161" s="23">
        <f>SUM(B2132:B2161)</f>
        <v>159</v>
      </c>
      <c r="D2161" s="36">
        <f t="shared" si="34"/>
        <v>71</v>
      </c>
    </row>
    <row r="2162" spans="1:4">
      <c r="A2162" s="22">
        <v>46357</v>
      </c>
      <c r="B2162" s="23">
        <v>8</v>
      </c>
      <c r="D2162" s="36">
        <f t="shared" si="34"/>
        <v>72</v>
      </c>
    </row>
    <row r="2163" spans="1:4">
      <c r="A2163" s="22">
        <v>46358</v>
      </c>
      <c r="B2163" s="23">
        <v>8</v>
      </c>
      <c r="D2163" s="36">
        <f t="shared" si="34"/>
        <v>72</v>
      </c>
    </row>
    <row r="2164" spans="1:4">
      <c r="A2164" s="22">
        <v>46359</v>
      </c>
      <c r="B2164" s="23">
        <v>8</v>
      </c>
      <c r="D2164" s="36">
        <f t="shared" si="34"/>
        <v>72</v>
      </c>
    </row>
    <row r="2165" spans="1:4">
      <c r="A2165" s="22">
        <v>46360</v>
      </c>
      <c r="B2165" s="23">
        <v>8</v>
      </c>
      <c r="D2165" s="36">
        <f t="shared" si="34"/>
        <v>72</v>
      </c>
    </row>
    <row r="2166" spans="1:4">
      <c r="A2166" s="22">
        <v>46361</v>
      </c>
      <c r="B2166" s="23">
        <v>0</v>
      </c>
      <c r="D2166" s="36">
        <f t="shared" si="34"/>
        <v>72</v>
      </c>
    </row>
    <row r="2167" spans="1:4">
      <c r="A2167" s="22">
        <v>46362</v>
      </c>
      <c r="B2167" s="23">
        <v>0</v>
      </c>
      <c r="D2167" s="36">
        <f t="shared" si="34"/>
        <v>72</v>
      </c>
    </row>
    <row r="2168" spans="1:4">
      <c r="A2168" s="22">
        <v>46363</v>
      </c>
      <c r="B2168" s="23">
        <v>8</v>
      </c>
      <c r="D2168" s="36">
        <f t="shared" si="34"/>
        <v>72</v>
      </c>
    </row>
    <row r="2169" spans="1:4">
      <c r="A2169" s="22">
        <v>46364</v>
      </c>
      <c r="B2169" s="23">
        <v>8</v>
      </c>
      <c r="D2169" s="36">
        <f t="shared" si="34"/>
        <v>72</v>
      </c>
    </row>
    <row r="2170" spans="1:4">
      <c r="A2170" s="22">
        <v>46365</v>
      </c>
      <c r="B2170" s="23">
        <v>8</v>
      </c>
      <c r="D2170" s="36">
        <f t="shared" si="34"/>
        <v>72</v>
      </c>
    </row>
    <row r="2171" spans="1:4">
      <c r="A2171" s="22">
        <v>46366</v>
      </c>
      <c r="B2171" s="23">
        <v>8</v>
      </c>
      <c r="D2171" s="36">
        <f t="shared" si="34"/>
        <v>72</v>
      </c>
    </row>
    <row r="2172" spans="1:4">
      <c r="A2172" s="22">
        <v>46367</v>
      </c>
      <c r="B2172" s="23">
        <v>8</v>
      </c>
      <c r="D2172" s="36">
        <f t="shared" si="34"/>
        <v>72</v>
      </c>
    </row>
    <row r="2173" spans="1:4">
      <c r="A2173" s="22">
        <v>46368</v>
      </c>
      <c r="B2173" s="23">
        <v>0</v>
      </c>
      <c r="D2173" s="36">
        <f t="shared" si="34"/>
        <v>72</v>
      </c>
    </row>
    <row r="2174" spans="1:4">
      <c r="A2174" s="22">
        <v>46369</v>
      </c>
      <c r="B2174" s="23">
        <v>0</v>
      </c>
      <c r="D2174" s="36">
        <f t="shared" si="34"/>
        <v>72</v>
      </c>
    </row>
    <row r="2175" spans="1:4">
      <c r="A2175" s="22">
        <v>46370</v>
      </c>
      <c r="B2175" s="23">
        <v>8</v>
      </c>
      <c r="D2175" s="36">
        <f t="shared" si="34"/>
        <v>72</v>
      </c>
    </row>
    <row r="2176" spans="1:4">
      <c r="A2176" s="22">
        <v>46371</v>
      </c>
      <c r="B2176" s="23">
        <v>8</v>
      </c>
      <c r="D2176" s="36">
        <f t="shared" si="34"/>
        <v>72</v>
      </c>
    </row>
    <row r="2177" spans="1:4">
      <c r="A2177" s="22">
        <v>46372</v>
      </c>
      <c r="B2177" s="23">
        <v>8</v>
      </c>
      <c r="D2177" s="36">
        <f t="shared" si="34"/>
        <v>72</v>
      </c>
    </row>
    <row r="2178" spans="1:4">
      <c r="A2178" s="22">
        <v>46373</v>
      </c>
      <c r="B2178" s="23">
        <v>8</v>
      </c>
      <c r="D2178" s="36">
        <f t="shared" si="34"/>
        <v>72</v>
      </c>
    </row>
    <row r="2179" spans="1:4">
      <c r="A2179" s="22">
        <v>46374</v>
      </c>
      <c r="B2179" s="23">
        <v>8</v>
      </c>
      <c r="D2179" s="36">
        <f t="shared" si="34"/>
        <v>72</v>
      </c>
    </row>
    <row r="2180" spans="1:4">
      <c r="A2180" s="22">
        <v>46375</v>
      </c>
      <c r="B2180" s="23">
        <v>0</v>
      </c>
      <c r="D2180" s="36">
        <f t="shared" si="34"/>
        <v>72</v>
      </c>
    </row>
    <row r="2181" spans="1:4">
      <c r="A2181" s="22">
        <v>46376</v>
      </c>
      <c r="B2181" s="23">
        <v>0</v>
      </c>
      <c r="D2181" s="36">
        <f t="shared" si="34"/>
        <v>72</v>
      </c>
    </row>
    <row r="2182" spans="1:4">
      <c r="A2182" s="22">
        <v>46377</v>
      </c>
      <c r="B2182" s="23">
        <v>8</v>
      </c>
      <c r="D2182" s="36">
        <f t="shared" si="34"/>
        <v>72</v>
      </c>
    </row>
    <row r="2183" spans="1:4">
      <c r="A2183" s="22">
        <v>46378</v>
      </c>
      <c r="B2183" s="23">
        <v>8</v>
      </c>
      <c r="D2183" s="36">
        <f t="shared" si="34"/>
        <v>72</v>
      </c>
    </row>
    <row r="2184" spans="1:4">
      <c r="A2184" s="22">
        <v>46379</v>
      </c>
      <c r="B2184" s="190">
        <v>7</v>
      </c>
      <c r="D2184" s="36">
        <f t="shared" si="34"/>
        <v>72</v>
      </c>
    </row>
    <row r="2185" spans="1:4">
      <c r="A2185" s="22">
        <v>46380</v>
      </c>
      <c r="B2185" s="164">
        <v>0</v>
      </c>
      <c r="D2185" s="36">
        <f t="shared" si="34"/>
        <v>72</v>
      </c>
    </row>
    <row r="2186" spans="1:4">
      <c r="A2186" s="22">
        <v>46381</v>
      </c>
      <c r="B2186" s="164">
        <v>0</v>
      </c>
      <c r="D2186" s="36">
        <f t="shared" si="34"/>
        <v>72</v>
      </c>
    </row>
    <row r="2187" spans="1:4">
      <c r="A2187" s="22">
        <v>46382</v>
      </c>
      <c r="B2187" s="164">
        <v>0</v>
      </c>
      <c r="D2187" s="36">
        <f t="shared" si="34"/>
        <v>72</v>
      </c>
    </row>
    <row r="2188" spans="1:4">
      <c r="A2188" s="22">
        <v>46383</v>
      </c>
      <c r="B2188" s="23">
        <v>0</v>
      </c>
      <c r="D2188" s="36">
        <f t="shared" si="34"/>
        <v>72</v>
      </c>
    </row>
    <row r="2189" spans="1:4">
      <c r="A2189" s="22">
        <v>46384</v>
      </c>
      <c r="B2189" s="23">
        <v>8</v>
      </c>
      <c r="D2189" s="36">
        <f t="shared" si="34"/>
        <v>72</v>
      </c>
    </row>
    <row r="2190" spans="1:4">
      <c r="A2190" s="22">
        <v>46385</v>
      </c>
      <c r="B2190" s="23">
        <v>8</v>
      </c>
      <c r="D2190" s="36">
        <f t="shared" si="34"/>
        <v>72</v>
      </c>
    </row>
    <row r="2191" spans="1:4">
      <c r="A2191" s="22">
        <v>46386</v>
      </c>
      <c r="B2191" s="190">
        <v>7</v>
      </c>
      <c r="D2191" s="36">
        <f t="shared" si="34"/>
        <v>72</v>
      </c>
    </row>
    <row r="2192" spans="1:4">
      <c r="A2192" s="22">
        <v>46387</v>
      </c>
      <c r="B2192" s="164">
        <v>0</v>
      </c>
      <c r="C2192" s="23">
        <f>SUM(B2162:B2192)</f>
        <v>158</v>
      </c>
      <c r="D2192" s="36">
        <f t="shared" si="34"/>
        <v>72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workbookViewId="0"/>
  </sheetViews>
  <sheetFormatPr defaultColWidth="9.28515625" defaultRowHeight="12.75"/>
  <cols>
    <col min="1" max="1" width="7.5703125" style="36" customWidth="1"/>
    <col min="2" max="4" width="10.28515625" style="36" bestFit="1" customWidth="1"/>
    <col min="5" max="16384" width="9.28515625" style="36"/>
  </cols>
  <sheetData>
    <row r="1" spans="1:6" ht="15.75">
      <c r="A1" s="36">
        <v>1</v>
      </c>
      <c r="B1" s="38">
        <f>DATE(Pieteikums!$E$14,1,1)</f>
        <v>46023</v>
      </c>
      <c r="C1" s="38">
        <f>DATE(Pieteikums!$E$14,2,1)</f>
        <v>46054</v>
      </c>
      <c r="D1" s="38">
        <f>DATE(Pieteikums!$E$14,3,1)</f>
        <v>46082</v>
      </c>
      <c r="F1" s="109" t="s">
        <v>126</v>
      </c>
    </row>
    <row r="2" spans="1:6">
      <c r="A2" s="36">
        <v>2</v>
      </c>
      <c r="B2" s="38">
        <f>DATE(Pieteikums!$E$14,4,1)</f>
        <v>46113</v>
      </c>
      <c r="C2" s="38">
        <f>DATE(Pieteikums!$E$14,5,1)</f>
        <v>46143</v>
      </c>
      <c r="D2" s="38">
        <f>DATE(Pieteikums!$E$14,6,1)</f>
        <v>46174</v>
      </c>
      <c r="F2" s="108" t="s">
        <v>127</v>
      </c>
    </row>
    <row r="3" spans="1:6">
      <c r="A3" s="36">
        <v>3</v>
      </c>
      <c r="B3" s="38">
        <f>DATE(Pieteikums!$E$14,7,1)</f>
        <v>46204</v>
      </c>
      <c r="C3" s="38">
        <f>DATE(Pieteikums!$E$14,8,1)</f>
        <v>46235</v>
      </c>
      <c r="D3" s="38">
        <f>DATE(Pieteikums!$E$14,9,1)</f>
        <v>46266</v>
      </c>
    </row>
    <row r="4" spans="1:6">
      <c r="A4" s="36">
        <v>4</v>
      </c>
      <c r="B4" s="38">
        <f>DATE(Pieteikums!$E$14,10,1)</f>
        <v>46296</v>
      </c>
      <c r="C4" s="38">
        <f>DATE(Pieteikums!$E$14,11,1)</f>
        <v>46327</v>
      </c>
      <c r="D4" s="38">
        <f>DATE(Pieteikums!$E$14,12,1)</f>
        <v>46357</v>
      </c>
    </row>
    <row r="11" spans="1:6" ht="15">
      <c r="B11" s="79" t="s">
        <v>16</v>
      </c>
      <c r="C11" s="81" t="s">
        <v>128</v>
      </c>
    </row>
    <row r="12" spans="1:6" ht="15">
      <c r="B12" s="79" t="s">
        <v>129</v>
      </c>
      <c r="C12" s="80" t="s">
        <v>130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176a0f-d6d6-48f6-a17e-d1d4b8431b85">
      <Terms xmlns="http://schemas.microsoft.com/office/infopath/2007/PartnerControls"/>
    </lcf76f155ced4ddcb4097134ff3c332f>
    <TaxCatchAll xmlns="a989fb27-998c-4e11-80dd-138ac5abe9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D7EF1903DEDA47BE89671D0E86C698" ma:contentTypeVersion="12" ma:contentTypeDescription="Create a new document." ma:contentTypeScope="" ma:versionID="8462ea62048df38156b302c5adab75a1">
  <xsd:schema xmlns:xsd="http://www.w3.org/2001/XMLSchema" xmlns:xs="http://www.w3.org/2001/XMLSchema" xmlns:p="http://schemas.microsoft.com/office/2006/metadata/properties" xmlns:ns2="30176a0f-d6d6-48f6-a17e-d1d4b8431b85" xmlns:ns3="a989fb27-998c-4e11-80dd-138ac5abe9a0" targetNamespace="http://schemas.microsoft.com/office/2006/metadata/properties" ma:root="true" ma:fieldsID="abbf33f875f8b1df87641582f9d45dcb" ns2:_="" ns3:_="">
    <xsd:import namespace="30176a0f-d6d6-48f6-a17e-d1d4b8431b85"/>
    <xsd:import namespace="a989fb27-998c-4e11-80dd-138ac5abe9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76a0f-d6d6-48f6-a17e-d1d4b8431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4028ef-c692-4657-9581-7a3a3851ef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89fb27-998c-4e11-80dd-138ac5abe9a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75a81-14d4-4097-8f3f-20b46a8d79b4}" ma:internalName="TaxCatchAll" ma:showField="CatchAllData" ma:web="a989fb27-998c-4e11-80dd-138ac5abe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48E9F5-984E-4C84-AB23-452C445B40F8}">
  <ds:schemaRefs>
    <ds:schemaRef ds:uri="http://schemas.microsoft.com/office/2006/metadata/properties"/>
    <ds:schemaRef ds:uri="http://schemas.microsoft.com/office/infopath/2007/PartnerControls"/>
    <ds:schemaRef ds:uri="30176a0f-d6d6-48f6-a17e-d1d4b8431b85"/>
    <ds:schemaRef ds:uri="a989fb27-998c-4e11-80dd-138ac5abe9a0"/>
  </ds:schemaRefs>
</ds:datastoreItem>
</file>

<file path=customXml/itemProps2.xml><?xml version="1.0" encoding="utf-8"?>
<ds:datastoreItem xmlns:ds="http://schemas.openxmlformats.org/officeDocument/2006/customXml" ds:itemID="{622965F1-17CC-4F37-9D93-5D896729A5AF}">
  <ds:schemaRefs>
    <ds:schemaRef ds:uri="http://schemas.microsoft.com/sharepoint/v3/contenttype/forms"/>
  </ds:schemaRefs>
</ds:datastoreItem>
</file>

<file path=customXml/itemProps3.xml><?xml version="1.0" encoding="utf-8"?>
<ds:datastoreItem xmlns:ds="http://schemas.openxmlformats.org/officeDocument/2006/customXml" ds:itemID="{8BB7333D-1407-4F13-B54F-6D9B4841F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76a0f-d6d6-48f6-a17e-d1d4b8431b85"/>
    <ds:schemaRef ds:uri="a989fb27-998c-4e11-80dd-138ac5abe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Pieteikums</vt:lpstr>
      <vt:lpstr>Dati</vt:lpstr>
      <vt:lpstr>GK</vt:lpstr>
      <vt:lpstr>darba</vt:lpstr>
      <vt:lpstr>Dati!Print_Area</vt:lpstr>
      <vt:lpstr>Pieteikums!Print_Area</vt:lpstr>
      <vt:lpstr>Dati!Print_Titles</vt:lpstr>
    </vt:vector>
  </TitlesOfParts>
  <Manager/>
  <Company>Latvijas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subject/>
  <dc:creator>Ilze Kurme</dc:creator>
  <cp:keywords>VSAOI; LM; piepr</cp:keywords>
  <dc:description/>
  <cp:lastModifiedBy>Juris Cebulis</cp:lastModifiedBy>
  <cp:revision/>
  <dcterms:created xsi:type="dcterms:W3CDTF">2003-10-15T08:32:20Z</dcterms:created>
  <dcterms:modified xsi:type="dcterms:W3CDTF">2026-02-12T13:35:07Z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0x010100EAD7EF1903DEDA47BE89671D0E86C698</vt:lpwstr>
  </property>
  <property fmtid="{D5CDD505-2E9C-101B-9397-08002B2CF9AE}" pid="3" name="MediaServiceImageTags">
    <vt:lpwstr/>
  </property>
</Properties>
</file>