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itullapa" sheetId="1" r:id="rId1"/>
    <sheet name="1.1-2.2" sheetId="2" r:id="rId2"/>
    <sheet name="2.3-2.6" sheetId="3" r:id="rId3"/>
    <sheet name="2.7-2.9" sheetId="4" r:id="rId4"/>
    <sheet name="2.10-2.11" sheetId="5" r:id="rId5"/>
    <sheet name="3.1-3.5" sheetId="6" r:id="rId6"/>
    <sheet name="4.1-5.2" sheetId="7" r:id="rId7"/>
    <sheet name="6.1-7.1" sheetId="8" r:id="rId8"/>
    <sheet name="7.2-10.2" sheetId="9" r:id="rId9"/>
    <sheet name="11.1-11.2" sheetId="10" r:id="rId10"/>
    <sheet name="11.2_info" sheetId="11" r:id="rId11"/>
    <sheet name="Pielikums" sheetId="12" r:id="rId12"/>
  </sheets>
  <definedNames>
    <definedName name="_xlnm.Print_Area" localSheetId="1">'1.1-2.2'!$A$1:$G$43</definedName>
    <definedName name="_xlnm.Print_Area" localSheetId="9">'11.1-11.2'!$A$1:$F$43</definedName>
    <definedName name="_xlnm.Print_Area" localSheetId="10">'11.2_info'!$A$1:$E$27</definedName>
    <definedName name="_xlnm.Print_Area" localSheetId="4">'2.10-2.11'!$A$1:$G$56</definedName>
    <definedName name="_xlnm.Print_Area" localSheetId="2">'2.3-2.6'!$A$1:$G$41</definedName>
    <definedName name="_xlnm.Print_Area" localSheetId="3">'2.7-2.9'!$A$1:$F$38</definedName>
    <definedName name="_xlnm.Print_Area" localSheetId="5">'3.1-3.5'!$A$1:$F$53</definedName>
    <definedName name="_xlnm.Print_Area" localSheetId="6">'4.1-5.2'!$A$1:$G$49</definedName>
    <definedName name="_xlnm.Print_Area" localSheetId="7">'6.1-7.1'!$A$1:$E$44</definedName>
    <definedName name="_xlnm.Print_Area" localSheetId="8">'7.2-10.2'!$A$1:$E$45</definedName>
    <definedName name="_xlnm.Print_Area" localSheetId="11">'Pielikums'!$A$1:$F$34</definedName>
  </definedNames>
  <calcPr fullCalcOnLoad="1"/>
</workbook>
</file>

<file path=xl/comments10.xml><?xml version="1.0" encoding="utf-8"?>
<comments xmlns="http://schemas.openxmlformats.org/spreadsheetml/2006/main">
  <authors>
    <author>AgrisK</author>
  </authors>
  <commentList>
    <comment ref="F2" authorId="0">
      <text>
        <r>
          <rPr>
            <b/>
            <sz val="8"/>
            <rFont val="Tahoma"/>
            <family val="2"/>
          </rPr>
          <t>AgrisK:</t>
        </r>
        <r>
          <rPr>
            <sz val="8"/>
            <rFont val="Tahoma"/>
            <family val="2"/>
          </rPr>
          <t xml:space="preserve">
</t>
        </r>
      </text>
    </comment>
  </commentList>
</comments>
</file>

<file path=xl/sharedStrings.xml><?xml version="1.0" encoding="utf-8"?>
<sst xmlns="http://schemas.openxmlformats.org/spreadsheetml/2006/main" count="955" uniqueCount="782">
  <si>
    <t xml:space="preserve">                              </t>
  </si>
  <si>
    <t xml:space="preserve">         Ministru kabineta</t>
  </si>
  <si>
    <t xml:space="preserve">       </t>
  </si>
  <si>
    <t>VALSTS STATISTIKAS PĀRSKATS</t>
  </si>
  <si>
    <t>Adrese</t>
  </si>
  <si>
    <t xml:space="preserve">LV - </t>
  </si>
  <si>
    <t>Fakss</t>
  </si>
  <si>
    <t>E - pasts</t>
  </si>
  <si>
    <t>Kods</t>
  </si>
  <si>
    <t>Skaits</t>
  </si>
  <si>
    <t>1.2 Plānotais vietu skaits un faktiskais vietu aizpildījums</t>
  </si>
  <si>
    <t>Kopējais skaits</t>
  </si>
  <si>
    <t>Datori</t>
  </si>
  <si>
    <t>Atbilstošo atzīmēt ar "1"</t>
  </si>
  <si>
    <t xml:space="preserve"> Iemītnieku uzskaites programma</t>
  </si>
  <si>
    <t>Personu skaits</t>
  </si>
  <si>
    <t>Institūcijas direktors (vadītājs):</t>
  </si>
  <si>
    <t xml:space="preserve">                                                             (amats)    </t>
  </si>
  <si>
    <t>Kapitālie izdevumi kopā</t>
  </si>
  <si>
    <t>Meitenes</t>
  </si>
  <si>
    <t>Zēni</t>
  </si>
  <si>
    <r>
      <t>1</t>
    </r>
    <r>
      <rPr>
        <sz val="10"/>
        <rFont val="Times New Roman"/>
        <family val="1"/>
      </rPr>
      <t xml:space="preserve"> nav jāaizpilda ģimenes bērnu namiem </t>
    </r>
  </si>
  <si>
    <t xml:space="preserve">                          (vārds, uzvārds)</t>
  </si>
  <si>
    <t xml:space="preserve">           0 - 1g.v. (1g. 11 mēn. 30d. ieskaitot)</t>
  </si>
  <si>
    <t xml:space="preserve">Skaits </t>
  </si>
  <si>
    <t>Iesniedz sociālās aprūpes institūcijas</t>
  </si>
  <si>
    <t xml:space="preserve">Latvijas Republikas </t>
  </si>
  <si>
    <t>Labklājības ministrijai</t>
  </si>
  <si>
    <t>Skolas ielā 28, Rīgā, LV-1331</t>
  </si>
  <si>
    <t>Tālr.   67021600  Fakss: 67276445</t>
  </si>
  <si>
    <t>Sievietes/Meitenes</t>
  </si>
  <si>
    <t>Vīrieši/Zēni</t>
  </si>
  <si>
    <r>
      <t xml:space="preserve">personu skaits, kuras institūcijā ir uzņemtas </t>
    </r>
    <r>
      <rPr>
        <b/>
        <sz val="10"/>
        <rFont val="Times New Roman"/>
        <family val="1"/>
      </rPr>
      <t>līdz 1998.gada 1.janvārim</t>
    </r>
  </si>
  <si>
    <t xml:space="preserve">                      5 - 6 g. v. </t>
  </si>
  <si>
    <t xml:space="preserve">                      7 - 12 g. v. </t>
  </si>
  <si>
    <t xml:space="preserve">                      13 -15 g.v. </t>
  </si>
  <si>
    <t xml:space="preserve">                      16 - 17 g. v. </t>
  </si>
  <si>
    <t>no tām:</t>
  </si>
  <si>
    <r>
      <t xml:space="preserve">gulošo </t>
    </r>
    <r>
      <rPr>
        <sz val="10"/>
        <rFont val="Times New Roman"/>
        <family val="1"/>
      </rPr>
      <t xml:space="preserve">(pozicionējamo) personu skaits </t>
    </r>
  </si>
  <si>
    <t>Gadi (personas)</t>
  </si>
  <si>
    <t>Gadi (vīrieši)</t>
  </si>
  <si>
    <r>
      <t>4</t>
    </r>
    <r>
      <rPr>
        <sz val="10"/>
        <rFont val="Times New Roman"/>
        <family val="1"/>
      </rPr>
      <t xml:space="preserve"> saskaņā ar Bērnu tiesību aizsardzības likuma 42.panta 1.daļu</t>
    </r>
  </si>
  <si>
    <t>Vīrieši</t>
  </si>
  <si>
    <t>Sievietes</t>
  </si>
  <si>
    <t xml:space="preserve">  invalīdi pēc darbspējas vecuma</t>
  </si>
  <si>
    <t xml:space="preserve">  invalīdi darbspējas vecumā </t>
  </si>
  <si>
    <t>1.1 Personu kopskaits</t>
  </si>
  <si>
    <t>2.2.  Personu sadalījums pēc piešķirtās pilsonības statusa</t>
  </si>
  <si>
    <t xml:space="preserve">Vīrieši </t>
  </si>
  <si>
    <t>Institūcijas vajadzībām izlietoto līdzekļu kopapjoms (bez kapitālajiem izdevumiem)</t>
  </si>
  <si>
    <t>Kopējie izlietotie līdzekļi (MĒNESĪ)</t>
  </si>
  <si>
    <t>Ēdināšanai izlietotie līdzekļi (DIENĀ)</t>
  </si>
  <si>
    <t>Zāļu iegādei izlietotie līdzekļi (DIENĀ)</t>
  </si>
  <si>
    <t>Mīkstā inventāra iegādei izlietotie līdzekļi (MĒNESĪ)</t>
  </si>
  <si>
    <t>Sanitāri higiēniskai apkopšanai izmantojamo materiālu iegādei izlietotie līdzekļi (MĒNESĪ)</t>
  </si>
  <si>
    <r>
      <t>Dzīvojamo istabu - guļamtelpu skaits</t>
    </r>
    <r>
      <rPr>
        <b/>
        <sz val="10"/>
        <rFont val="Times New Roman"/>
        <family val="1"/>
      </rPr>
      <t xml:space="preserve"> kopā:</t>
    </r>
    <r>
      <rPr>
        <sz val="10"/>
        <rFont val="Times New Roman"/>
        <family val="1"/>
      </rPr>
      <t xml:space="preserve"> </t>
    </r>
  </si>
  <si>
    <t>Sievietes /Meitenes</t>
  </si>
  <si>
    <t>2.3.  Personu ar invaliditāti skaits institūcijā</t>
  </si>
  <si>
    <t>Gadi (sievietes)</t>
  </si>
  <si>
    <t>2.4 Personu sadalījums pēc pensijas vai pabalsta veida</t>
  </si>
  <si>
    <t>2.5 Personu sadalījums pēc rīcībspējas</t>
  </si>
  <si>
    <t>2.6 Personu vidējais vecums un mūža ilgums</t>
  </si>
  <si>
    <t xml:space="preserve">Vīrieši /Zēni </t>
  </si>
  <si>
    <r>
      <t>Tabulu 2.4 aizpilda</t>
    </r>
    <r>
      <rPr>
        <b/>
        <u val="single"/>
        <sz val="10"/>
        <color indexed="10"/>
        <rFont val="Times New Roman"/>
        <family val="1"/>
      </rPr>
      <t xml:space="preserve"> tikai</t>
    </r>
    <r>
      <rPr>
        <b/>
        <sz val="10"/>
        <color indexed="10"/>
        <rFont val="Times New Roman"/>
        <family val="1"/>
      </rPr>
      <t xml:space="preserve"> par pilngadīgām personām:</t>
    </r>
  </si>
  <si>
    <r>
      <t>Tabulu 2.6 aizpilda</t>
    </r>
    <r>
      <rPr>
        <b/>
        <u val="single"/>
        <sz val="10"/>
        <color indexed="10"/>
        <rFont val="Times New Roman"/>
        <family val="1"/>
      </rPr>
      <t xml:space="preserve"> tikai</t>
    </r>
    <r>
      <rPr>
        <b/>
        <sz val="10"/>
        <color indexed="10"/>
        <rFont val="Times New Roman"/>
        <family val="1"/>
      </rPr>
      <t xml:space="preserve"> par pilngadīgām personām:</t>
    </r>
  </si>
  <si>
    <r>
      <t>Tabulu 2.7 aizpilda</t>
    </r>
    <r>
      <rPr>
        <b/>
        <u val="single"/>
        <sz val="9"/>
        <color indexed="10"/>
        <rFont val="Times New Roman"/>
        <family val="1"/>
      </rPr>
      <t xml:space="preserve"> tikai</t>
    </r>
    <r>
      <rPr>
        <b/>
        <sz val="9"/>
        <color indexed="10"/>
        <rFont val="Times New Roman"/>
        <family val="1"/>
      </rPr>
      <t xml:space="preserve"> par bērniem:</t>
    </r>
  </si>
  <si>
    <r>
      <t>Tabulu 2.8 aizpilda</t>
    </r>
    <r>
      <rPr>
        <b/>
        <u val="single"/>
        <sz val="9"/>
        <color indexed="10"/>
        <rFont val="Times New Roman"/>
        <family val="1"/>
      </rPr>
      <t xml:space="preserve"> tikai</t>
    </r>
    <r>
      <rPr>
        <b/>
        <sz val="9"/>
        <color indexed="10"/>
        <rFont val="Times New Roman"/>
        <family val="1"/>
      </rPr>
      <t xml:space="preserve"> par bērniem:</t>
    </r>
  </si>
  <si>
    <r>
      <t>Tabulu 2.9 aizpilda</t>
    </r>
    <r>
      <rPr>
        <b/>
        <u val="single"/>
        <sz val="9"/>
        <color indexed="10"/>
        <rFont val="Times New Roman"/>
        <family val="1"/>
      </rPr>
      <t xml:space="preserve"> tikai</t>
    </r>
    <r>
      <rPr>
        <b/>
        <sz val="9"/>
        <color indexed="10"/>
        <rFont val="Times New Roman"/>
        <family val="1"/>
      </rPr>
      <t xml:space="preserve"> par bērniem:</t>
    </r>
  </si>
  <si>
    <r>
      <t>Bērni</t>
    </r>
    <r>
      <rPr>
        <sz val="9"/>
        <rFont val="Times New Roman"/>
        <family val="1"/>
      </rPr>
      <t xml:space="preserve"> ar somatiska rakstura traucējumiem - </t>
    </r>
    <r>
      <rPr>
        <b/>
        <sz val="9"/>
        <rFont val="Times New Roman"/>
        <family val="1"/>
      </rPr>
      <t>kopā:</t>
    </r>
  </si>
  <si>
    <r>
      <t>Pilngadīgas personas</t>
    </r>
    <r>
      <rPr>
        <sz val="9"/>
        <rFont val="Times New Roman"/>
        <family val="1"/>
      </rPr>
      <t xml:space="preserve">, kuras ir </t>
    </r>
    <r>
      <rPr>
        <b/>
        <sz val="9"/>
        <rFont val="Times New Roman"/>
        <family val="1"/>
      </rPr>
      <t>TBC</t>
    </r>
    <r>
      <rPr>
        <sz val="9"/>
        <rFont val="Times New Roman"/>
        <family val="1"/>
      </rPr>
      <t xml:space="preserve"> uzskaitē</t>
    </r>
  </si>
  <si>
    <t>2.10  Personu garīgā attīstība</t>
  </si>
  <si>
    <t xml:space="preserve">3.1 Sadalījums pa vecuma grupām </t>
  </si>
  <si>
    <t xml:space="preserve">3.2. Bērnu dzīvesvieta pirms uzņemšanas institūcijā </t>
  </si>
  <si>
    <t>3.3 Iemesli bērnu ievietošanai bērnu iestādē</t>
  </si>
  <si>
    <t>3.4 Bērnu garīgā attīstība</t>
  </si>
  <si>
    <t>3.5 Bērnu slimības</t>
  </si>
  <si>
    <t>4.1 Izstāšanās kopējie rādītāji</t>
  </si>
  <si>
    <t>4.2 Adopcija</t>
  </si>
  <si>
    <t>5.1 Pilngadīgo personu dzīves vieta pirms uzņemšanas institūcijā</t>
  </si>
  <si>
    <t>5.2 Pilngadīgo personu izstāšanās rādītāji</t>
  </si>
  <si>
    <t>8. IESTĀDES TERITORIJA, ĒKAS, TELPAS</t>
  </si>
  <si>
    <t>8.1  Teritorija, ēkas</t>
  </si>
  <si>
    <t>9. ZIŅAS PAR INFORMĀCIJAS TEHNOLOĢIJĀM INSTITŪCIJĀ</t>
  </si>
  <si>
    <t>9.1 Datori</t>
  </si>
  <si>
    <t>9.2. Programmatūras</t>
  </si>
  <si>
    <t>10. ZIŅAS PAR INSTITŪCIJAS VADĪTĀJU</t>
  </si>
  <si>
    <r>
      <t xml:space="preserve">                                     - vidēja pakāpe </t>
    </r>
    <r>
      <rPr>
        <sz val="9"/>
        <rFont val="Times New Roman"/>
        <family val="1"/>
      </rPr>
      <t>(F71)</t>
    </r>
    <r>
      <rPr>
        <vertAlign val="superscript"/>
        <sz val="9"/>
        <rFont val="Times New Roman"/>
        <family val="1"/>
      </rPr>
      <t>5</t>
    </r>
  </si>
  <si>
    <r>
      <t xml:space="preserve">                        no tiem: - viegla pakāpe </t>
    </r>
    <r>
      <rPr>
        <sz val="9"/>
        <rFont val="Times New Roman"/>
        <family val="1"/>
      </rPr>
      <t>(F70)</t>
    </r>
    <r>
      <rPr>
        <vertAlign val="superscript"/>
        <sz val="9"/>
        <rFont val="Times New Roman"/>
        <family val="1"/>
      </rPr>
      <t>5</t>
    </r>
  </si>
  <si>
    <r>
      <t xml:space="preserve">                                     - smaga pakāpe </t>
    </r>
    <r>
      <rPr>
        <sz val="9"/>
        <rFont val="Times New Roman"/>
        <family val="1"/>
      </rPr>
      <t>(F72)</t>
    </r>
    <r>
      <rPr>
        <vertAlign val="superscript"/>
        <sz val="9"/>
        <rFont val="Times New Roman"/>
        <family val="1"/>
      </rPr>
      <t>5</t>
    </r>
  </si>
  <si>
    <r>
      <t xml:space="preserve">                                     - dziļa pakāpe   </t>
    </r>
    <r>
      <rPr>
        <sz val="9"/>
        <rFont val="Times New Roman"/>
        <family val="1"/>
      </rPr>
      <t>(F73)</t>
    </r>
    <r>
      <rPr>
        <vertAlign val="superscript"/>
        <sz val="9"/>
        <rFont val="Times New Roman"/>
        <family val="1"/>
      </rPr>
      <t>5</t>
    </r>
  </si>
  <si>
    <r>
      <t xml:space="preserve">                        no tām: - viegla pakāpe </t>
    </r>
    <r>
      <rPr>
        <sz val="9"/>
        <rFont val="Times New Roman"/>
        <family val="1"/>
      </rPr>
      <t>(F70)</t>
    </r>
    <r>
      <rPr>
        <vertAlign val="superscript"/>
        <sz val="9"/>
        <rFont val="Times New Roman"/>
        <family val="1"/>
      </rPr>
      <t>5</t>
    </r>
  </si>
  <si>
    <r>
      <t xml:space="preserve">                                     - vidēja pakāpe (F71)</t>
    </r>
    <r>
      <rPr>
        <vertAlign val="superscript"/>
        <sz val="9"/>
        <rFont val="Times New Roman"/>
        <family val="1"/>
      </rPr>
      <t>5</t>
    </r>
  </si>
  <si>
    <r>
      <t xml:space="preserve">                                     - smaga pakāpe (F72)</t>
    </r>
    <r>
      <rPr>
        <vertAlign val="superscript"/>
        <sz val="9"/>
        <rFont val="Times New Roman"/>
        <family val="1"/>
      </rPr>
      <t>5</t>
    </r>
  </si>
  <si>
    <r>
      <t xml:space="preserve">                                     - dziļa pakāpe   (F73)</t>
    </r>
    <r>
      <rPr>
        <vertAlign val="superscript"/>
        <sz val="9"/>
        <rFont val="Times New Roman"/>
        <family val="1"/>
      </rPr>
      <t>5</t>
    </r>
  </si>
  <si>
    <r>
      <t>5</t>
    </r>
    <r>
      <rPr>
        <sz val="10"/>
        <rFont val="Times New Roman"/>
        <family val="1"/>
      </rPr>
      <t xml:space="preserve"> Saskaņā ar Starptautisko slimību klasifikatoru</t>
    </r>
  </si>
  <si>
    <r>
      <t>Tabulu 2.5 aizpilda</t>
    </r>
    <r>
      <rPr>
        <b/>
        <u val="single"/>
        <sz val="10"/>
        <color indexed="10"/>
        <rFont val="Times New Roman"/>
        <family val="1"/>
      </rPr>
      <t xml:space="preserve"> tikai</t>
    </r>
    <r>
      <rPr>
        <b/>
        <sz val="10"/>
        <color indexed="10"/>
        <rFont val="Times New Roman"/>
        <family val="1"/>
      </rPr>
      <t xml:space="preserve"> par pilngadīgām personām:</t>
    </r>
  </si>
  <si>
    <t xml:space="preserve">  3.ZIŅAS PAR BĒRNIEM, KURI  UZŅEMTI INSTITŪCIJĀ PĀRSKATA GADĀ</t>
  </si>
  <si>
    <t>4. ZIŅAS PAR BĒRNIEM, KURI IZSTĀJUŠIES NO INSTITŪCIJAS PĀRSKATA GADĀ</t>
  </si>
  <si>
    <t xml:space="preserve"> 5. ZIŅAS PAR PILNGADĪGĀM PERSONĀM, KURAS UZŅEMTAS INSTITŪCIJĀ UN IZSTĀJUŠĀS NO TĀS PĀRSKATA GADĀ</t>
  </si>
  <si>
    <t>11. INSTITŪCIJAS DARBINIEKI (uz pārskata gada beigām)</t>
  </si>
  <si>
    <t>Plānotas vietas pārskata gadā</t>
  </si>
  <si>
    <r>
      <t xml:space="preserve">Plānotas vietas  gadā </t>
    </r>
    <r>
      <rPr>
        <b/>
        <sz val="10"/>
        <rFont val="Times New Roman"/>
        <family val="1"/>
      </rPr>
      <t>pēc</t>
    </r>
    <r>
      <rPr>
        <sz val="10"/>
        <rFont val="Times New Roman"/>
        <family val="1"/>
      </rPr>
      <t xml:space="preserve"> pārskata gada</t>
    </r>
  </si>
  <si>
    <r>
      <t xml:space="preserve">Pārskata gadā </t>
    </r>
    <r>
      <rPr>
        <b/>
        <sz val="10"/>
        <rFont val="Times New Roman"/>
        <family val="1"/>
      </rPr>
      <t xml:space="preserve"> uzņemtas </t>
    </r>
    <r>
      <rPr>
        <sz val="10"/>
        <rFont val="Times New Roman"/>
        <family val="1"/>
      </rPr>
      <t>pilngadīgas personas ar invaliditāti</t>
    </r>
    <r>
      <rPr>
        <b/>
        <sz val="10"/>
        <rFont val="Times New Roman"/>
        <family val="1"/>
      </rPr>
      <t xml:space="preserve"> - kopā:</t>
    </r>
  </si>
  <si>
    <t>Uz pārskata gada 31.decembri institūcijā faktiski dzīvojošas personas, kurām ar bāriņtiesas lēmumu ir iecelts aizgādnis</t>
  </si>
  <si>
    <r>
      <t>Uz pārskata gada 31.decembri institūcijā faktiski dzīvojošo personu vidējais vecums</t>
    </r>
    <r>
      <rPr>
        <vertAlign val="superscript"/>
        <sz val="10"/>
        <rFont val="Times New Roman"/>
        <family val="1"/>
      </rPr>
      <t xml:space="preserve"> 2</t>
    </r>
    <r>
      <rPr>
        <sz val="10"/>
        <rFont val="Times New Roman"/>
        <family val="1"/>
      </rPr>
      <t>:</t>
    </r>
  </si>
  <si>
    <r>
      <t xml:space="preserve">Pārskata gadā mirušo personu vidējais mūža ilgums </t>
    </r>
    <r>
      <rPr>
        <vertAlign val="superscript"/>
        <sz val="10"/>
        <rFont val="Times New Roman"/>
        <family val="1"/>
      </rPr>
      <t>3:</t>
    </r>
  </si>
  <si>
    <t>2.7 Bērnu dzīvesvieta pirms uzņemšanas institūcijā (par visiem bērniem, kuri atrodas institūcijā uz pārskata gada 31.decembri)</t>
  </si>
  <si>
    <t>2.8. Iemesli bērnu ievietošanai institūcijā (par visiem bērniem, kuri atrodas institūcijā uz pārskata gada 31.decembri)</t>
  </si>
  <si>
    <t>2.11 Personu saslimstība pārskata gadā</t>
  </si>
  <si>
    <r>
      <t xml:space="preserve">Pārskata gadā izstājušies bērni – </t>
    </r>
    <r>
      <rPr>
        <b/>
        <sz val="10"/>
        <rFont val="Times New Roman"/>
        <family val="1"/>
      </rPr>
      <t>kopā:</t>
    </r>
  </si>
  <si>
    <r>
      <t xml:space="preserve">Pārskata gadā no iestādes </t>
    </r>
    <r>
      <rPr>
        <b/>
        <sz val="10"/>
        <rFont val="Times New Roman"/>
        <family val="1"/>
      </rPr>
      <t>adoptēti</t>
    </r>
    <r>
      <rPr>
        <sz val="10"/>
        <rFont val="Times New Roman"/>
        <family val="1"/>
      </rPr>
      <t xml:space="preserve"> bērni – </t>
    </r>
    <r>
      <rPr>
        <b/>
        <sz val="10"/>
        <rFont val="Times New Roman"/>
        <family val="1"/>
      </rPr>
      <t>kopā:</t>
    </r>
  </si>
  <si>
    <r>
      <t xml:space="preserve">Pārskata gadā uzņemtas pilngadīgas personas – </t>
    </r>
    <r>
      <rPr>
        <b/>
        <sz val="10"/>
        <rFont val="Times New Roman"/>
        <family val="1"/>
      </rPr>
      <t>kopā:</t>
    </r>
  </si>
  <si>
    <r>
      <t xml:space="preserve">Pārskata gadā izstājušās pilngadīgas personas – </t>
    </r>
    <r>
      <rPr>
        <b/>
        <sz val="10"/>
        <rFont val="Times New Roman"/>
        <family val="1"/>
      </rPr>
      <t>kopā:</t>
    </r>
  </si>
  <si>
    <r>
      <t>No tiem</t>
    </r>
    <r>
      <rPr>
        <b/>
        <sz val="10"/>
        <rFont val="Times New Roman"/>
        <family val="1"/>
      </rPr>
      <t>: iegādāti pārskata gadā</t>
    </r>
  </si>
  <si>
    <t>11.2 Sociālo darbinieku, sociālo aprūpētāju un sociālo rehabilitētāju  izglītība  (uz pārskata gada 31.decembri)</t>
  </si>
  <si>
    <r>
      <t>Infekcijas slimības (</t>
    </r>
    <r>
      <rPr>
        <b/>
        <sz val="9"/>
        <rFont val="Times New Roman"/>
        <family val="1"/>
      </rPr>
      <t>gadījumi</t>
    </r>
    <r>
      <rPr>
        <sz val="9"/>
        <rFont val="Times New Roman"/>
        <family val="1"/>
      </rPr>
      <t xml:space="preserve"> bērniem pārskata gada laikā):</t>
    </r>
  </si>
  <si>
    <r>
      <t>Elpošanas trakta slimības (</t>
    </r>
    <r>
      <rPr>
        <b/>
        <sz val="9"/>
        <rFont val="Times New Roman"/>
        <family val="1"/>
      </rPr>
      <t>gadījumi</t>
    </r>
    <r>
      <rPr>
        <sz val="9"/>
        <rFont val="Times New Roman"/>
        <family val="1"/>
      </rPr>
      <t xml:space="preserve"> bērniem pārskata gada laikā)</t>
    </r>
  </si>
  <si>
    <r>
      <t>Gremošanas trakta slimības (</t>
    </r>
    <r>
      <rPr>
        <b/>
        <sz val="9"/>
        <rFont val="Times New Roman"/>
        <family val="1"/>
      </rPr>
      <t>gadījumi</t>
    </r>
    <r>
      <rPr>
        <sz val="9"/>
        <rFont val="Times New Roman"/>
        <family val="1"/>
      </rPr>
      <t xml:space="preserve"> bērniem pārskata gada laikā)</t>
    </r>
  </si>
  <si>
    <r>
      <t>Traumas (</t>
    </r>
    <r>
      <rPr>
        <b/>
        <sz val="9"/>
        <rFont val="Times New Roman"/>
        <family val="1"/>
      </rPr>
      <t>gadījumi</t>
    </r>
    <r>
      <rPr>
        <sz val="9"/>
        <rFont val="Times New Roman"/>
        <family val="1"/>
      </rPr>
      <t xml:space="preserve"> bērniem pārskata gada laikā)</t>
    </r>
  </si>
  <si>
    <r>
      <t>Infekcijas slimības (</t>
    </r>
    <r>
      <rPr>
        <b/>
        <sz val="9"/>
        <rFont val="Times New Roman"/>
        <family val="1"/>
      </rPr>
      <t>gadījumi</t>
    </r>
    <r>
      <rPr>
        <sz val="9"/>
        <rFont val="Times New Roman"/>
        <family val="1"/>
      </rPr>
      <t xml:space="preserve"> pilngadīgām personām pārskata gada laikā):</t>
    </r>
  </si>
  <si>
    <r>
      <t>Traumas (</t>
    </r>
    <r>
      <rPr>
        <b/>
        <sz val="9"/>
        <rFont val="Times New Roman"/>
        <family val="1"/>
      </rPr>
      <t>gadījumi</t>
    </r>
    <r>
      <rPr>
        <sz val="9"/>
        <rFont val="Times New Roman"/>
        <family val="1"/>
      </rPr>
      <t xml:space="preserve"> pilngadīgām personām pārskata gada laikā)</t>
    </r>
  </si>
  <si>
    <t>6.IEŅĒMUMI PĀRSKATA GADĀ</t>
  </si>
  <si>
    <t>6.1 Faktiskie ieņēmumi pārskata gadā (izņemot humāno palīdzību)</t>
  </si>
  <si>
    <t>7. IZDEVUMI PĀRSKATA GADĀ</t>
  </si>
  <si>
    <r>
      <t xml:space="preserve">7.1 Faktiskie izdevumi pārskata gadā atbilstoši </t>
    </r>
    <r>
      <rPr>
        <b/>
        <sz val="10"/>
        <rFont val="Times New Roman"/>
        <family val="1"/>
      </rPr>
      <t xml:space="preserve">ekonomiskās klasifikācijas kodiem </t>
    </r>
  </si>
  <si>
    <r>
      <t>2)</t>
    </r>
    <r>
      <rPr>
        <sz val="10"/>
        <rFont val="Times New Roman"/>
        <family val="1"/>
      </rPr>
      <t xml:space="preserve"> vidējais vecums (ar vienu zīmi aiz komata) = ∑</t>
    </r>
    <r>
      <rPr>
        <vertAlign val="subscript"/>
        <sz val="10"/>
        <rFont val="Times New Roman"/>
        <family val="1"/>
      </rPr>
      <t xml:space="preserve">uz pārskata gada beigām faktiski dzīvojošo personu vecums pilnos gados </t>
    </r>
    <r>
      <rPr>
        <sz val="10"/>
        <rFont val="Times New Roman"/>
        <family val="1"/>
      </rPr>
      <t>/ personu skaitu</t>
    </r>
  </si>
  <si>
    <r>
      <t>3)</t>
    </r>
    <r>
      <rPr>
        <sz val="10"/>
        <rFont val="Times New Roman"/>
        <family val="1"/>
      </rPr>
      <t xml:space="preserve"> vidējais mūža ilgums(ar vienu zīmi aiz komata) = ∑</t>
    </r>
    <r>
      <rPr>
        <vertAlign val="subscript"/>
        <sz val="10"/>
        <rFont val="Times New Roman"/>
        <family val="1"/>
      </rPr>
      <t xml:space="preserve">pārskata gadā mirušo personu vecums pilnos gados </t>
    </r>
    <r>
      <rPr>
        <sz val="10"/>
        <rFont val="Times New Roman"/>
        <family val="1"/>
      </rPr>
      <t>/ mirušo personu skaitu</t>
    </r>
  </si>
  <si>
    <t xml:space="preserve">Pilngadīgas personas ar onkoloģiskām slimībām </t>
  </si>
  <si>
    <r>
      <t xml:space="preserve">Institūcijas ieņēmumi - </t>
    </r>
    <r>
      <rPr>
        <b/>
        <sz val="10"/>
        <rFont val="Times New Roman"/>
        <family val="1"/>
      </rPr>
      <t xml:space="preserve">kopā: </t>
    </r>
  </si>
  <si>
    <t xml:space="preserve">6.2. Saņemtā humānā palīdzība </t>
  </si>
  <si>
    <t xml:space="preserve"> </t>
  </si>
  <si>
    <r>
      <t xml:space="preserve">8.2 Dzīvojamās istabas - </t>
    </r>
    <r>
      <rPr>
        <sz val="10"/>
        <rFont val="Times New Roman"/>
        <family val="1"/>
      </rPr>
      <t xml:space="preserve">guļamtelpas </t>
    </r>
    <r>
      <rPr>
        <sz val="10"/>
        <rFont val="Times New Roman"/>
        <family val="1"/>
      </rPr>
      <t xml:space="preserve"> </t>
    </r>
  </si>
  <si>
    <t>2. ZIŅAS PAR PERSONĀM INSTITŪCIJĀ UZ PĀRSKATA GADA BEIGĀM</t>
  </si>
  <si>
    <t>Pilngadīgas personas ar HIV/AIDS</t>
  </si>
  <si>
    <t>3. pielikums</t>
  </si>
  <si>
    <t>PĀRSKATS PAR ILGSTOŠAS SOCIĀLĀS APRŪPES</t>
  </si>
  <si>
    <t xml:space="preserve">UN SOCIĀLĀS REHABILITĀCIJAS  </t>
  </si>
  <si>
    <t>PAKALPOJUMU SNIEGŠANU</t>
  </si>
  <si>
    <t>Reģistrācijas numurs Sociālo pakalpojumu sniedzēju reģistrā</t>
  </si>
  <si>
    <t>Institūcijas nosaukums un juridiskais statuss</t>
  </si>
  <si>
    <t>Institūcijas direktors / vadītājs</t>
  </si>
  <si>
    <t>Tālrunis</t>
  </si>
  <si>
    <t>Mobilais tālrunis</t>
  </si>
  <si>
    <r>
      <t>Faktiskais vietu aizpildījums pārskata gadā (gultudienu skaits)</t>
    </r>
    <r>
      <rPr>
        <vertAlign val="superscript"/>
        <sz val="10"/>
        <rFont val="Times New Roman"/>
        <family val="1"/>
      </rPr>
      <t>1</t>
    </r>
  </si>
  <si>
    <t>2.1 Personu sadalījums pa vecuma grupām</t>
  </si>
  <si>
    <t xml:space="preserve">  Latvijas pilsoņi</t>
  </si>
  <si>
    <t xml:space="preserve">  Latvijas nepilsoņi</t>
  </si>
  <si>
    <t xml:space="preserve">  ārzemnieki (ar pastāvīgās uzturēšanās atļaujām)</t>
  </si>
  <si>
    <t xml:space="preserve"> bērni, kuri ieguvuši alternatīvo statusu</t>
  </si>
  <si>
    <t xml:space="preserve"> citi</t>
  </si>
  <si>
    <t>1. PERSONU SKAITS INSTITŪCIJĀ PĀRSKATA GADĀ</t>
  </si>
  <si>
    <r>
      <t xml:space="preserve">Uz pārskata gada 31.decembri institūcijā faktiski dzīvoja – </t>
    </r>
    <r>
      <rPr>
        <b/>
        <sz val="10"/>
        <rFont val="Times New Roman"/>
        <family val="1"/>
      </rPr>
      <t>personas - kopā:</t>
    </r>
  </si>
  <si>
    <r>
      <t xml:space="preserve">Uz pārskata gada 31.decembri institūcijā faktiski </t>
    </r>
    <r>
      <rPr>
        <sz val="10"/>
        <rFont val="Times New Roman"/>
        <family val="1"/>
      </rPr>
      <t>dzīvoja</t>
    </r>
    <r>
      <rPr>
        <sz val="10"/>
        <rFont val="Times New Roman"/>
        <family val="1"/>
      </rPr>
      <t xml:space="preserve"> – </t>
    </r>
    <r>
      <rPr>
        <b/>
        <sz val="10"/>
        <rFont val="Times New Roman"/>
        <family val="1"/>
      </rPr>
      <t>personas ar invaliditāti -</t>
    </r>
    <r>
      <rPr>
        <sz val="10"/>
        <rFont val="Times New Roman"/>
        <family val="1"/>
      </rPr>
      <t xml:space="preserve"> </t>
    </r>
    <r>
      <rPr>
        <b/>
        <sz val="10"/>
        <rFont val="Times New Roman"/>
        <family val="1"/>
      </rPr>
      <t>kopā</t>
    </r>
    <r>
      <rPr>
        <sz val="10"/>
        <rFont val="Times New Roman"/>
        <family val="1"/>
      </rPr>
      <t>:</t>
    </r>
  </si>
  <si>
    <r>
      <t xml:space="preserve">Uz pārskata gada 31.decembri institūcijā faktiski dzīvoja – </t>
    </r>
    <r>
      <rPr>
        <b/>
        <sz val="10"/>
        <rFont val="Times New Roman"/>
        <family val="1"/>
      </rPr>
      <t>personas - kopā</t>
    </r>
    <r>
      <rPr>
        <sz val="10"/>
        <rFont val="Times New Roman"/>
        <family val="1"/>
      </rPr>
      <t>:</t>
    </r>
  </si>
  <si>
    <r>
      <t xml:space="preserve">Uz pārskata gada 31.decembri institūcijā faktiski dzīvoja – </t>
    </r>
    <r>
      <rPr>
        <b/>
        <sz val="10"/>
        <rFont val="Times New Roman"/>
        <family val="1"/>
      </rPr>
      <t>bērni - kopā:</t>
    </r>
  </si>
  <si>
    <t>citām bērnu aprūpes iestādēm</t>
  </si>
  <si>
    <t>bāreņi</t>
  </si>
  <si>
    <t xml:space="preserve">  no tiem:      </t>
  </si>
  <si>
    <t>mācās specializētā pirmsskolas izglītības iestādē</t>
  </si>
  <si>
    <t>mācās vispārizglītojošā skolā</t>
  </si>
  <si>
    <t>ārstniecības iestādēm</t>
  </si>
  <si>
    <t>audžuģimenēm</t>
  </si>
  <si>
    <t>citi varianti</t>
  </si>
  <si>
    <t xml:space="preserve"> no tiem, uzņemti no:   </t>
  </si>
  <si>
    <r>
      <t xml:space="preserve">Uz pārskata gada 31.decembri institūcijā faktiski dzīvoja - </t>
    </r>
    <r>
      <rPr>
        <b/>
        <sz val="10"/>
        <rFont val="Times New Roman"/>
        <family val="1"/>
      </rPr>
      <t>bērni - kopā</t>
    </r>
  </si>
  <si>
    <t>bez vecāku gādības palikušie bērni:</t>
  </si>
  <si>
    <r>
      <t xml:space="preserve">tai skaitā: </t>
    </r>
    <r>
      <rPr>
        <sz val="10"/>
        <rFont val="Times New Roman"/>
        <family val="1"/>
      </rPr>
      <t>atņemtas bērnu aprūpes tiesības</t>
    </r>
  </si>
  <si>
    <t xml:space="preserve">                  atņemtas bērnu aizgādības tiesības</t>
  </si>
  <si>
    <r>
      <t xml:space="preserve">                  </t>
    </r>
    <r>
      <rPr>
        <sz val="10"/>
        <rFont val="Times New Roman"/>
        <family val="1"/>
      </rPr>
      <t>pamestie bērni</t>
    </r>
  </si>
  <si>
    <t xml:space="preserve">                  ievietoti slimības dēļ</t>
  </si>
  <si>
    <t xml:space="preserve">                  ievietoti sociālo apstākļu dēļ</t>
  </si>
  <si>
    <t xml:space="preserve">no tiem:    </t>
  </si>
  <si>
    <t xml:space="preserve">  no tiem:</t>
  </si>
  <si>
    <t xml:space="preserve">          citi ievietošanas iemesli</t>
  </si>
  <si>
    <t>mācās pirmsskolas izglītības iestādē</t>
  </si>
  <si>
    <t>citi</t>
  </si>
  <si>
    <t>mācās profesionāli tehniskā vidusskolā vai arodskolā</t>
  </si>
  <si>
    <t>mācās speciālajā skolā</t>
  </si>
  <si>
    <r>
      <t xml:space="preserve">Uz pārskata gada 31.decembri institūcijā faktiski dzīvoja – </t>
    </r>
    <r>
      <rPr>
        <b/>
        <sz val="9"/>
        <rFont val="Times New Roman"/>
        <family val="1"/>
      </rPr>
      <t>personas - kopā:</t>
    </r>
  </si>
  <si>
    <t>Pārskatu sagatavoja:</t>
  </si>
  <si>
    <r>
      <t xml:space="preserve">Kontaktinformācija: </t>
    </r>
    <r>
      <rPr>
        <sz val="10"/>
        <rFont val="Times New Roman"/>
        <family val="1"/>
      </rPr>
      <t>tālrunis:</t>
    </r>
  </si>
  <si>
    <t>(vārds, uzvārds)                                                     (paraksts)</t>
  </si>
  <si>
    <t>(vārds, uzvārds)                                                      (paraksts)</t>
  </si>
  <si>
    <t>e-pasts:</t>
  </si>
  <si>
    <t xml:space="preserve">Datums:                                   </t>
  </si>
  <si>
    <r>
      <t xml:space="preserve">Uz pārskata gada 31.decembri </t>
    </r>
    <r>
      <rPr>
        <b/>
        <sz val="10"/>
        <rFont val="Times New Roman"/>
        <family val="1"/>
      </rPr>
      <t>pirmsskolas</t>
    </r>
    <r>
      <rPr>
        <sz val="10"/>
        <rFont val="Times New Roman"/>
        <family val="1"/>
      </rPr>
      <t xml:space="preserve"> vecum</t>
    </r>
    <r>
      <rPr>
        <sz val="10"/>
        <rFont val="Times New Roman"/>
        <family val="1"/>
      </rPr>
      <t>a bērni -</t>
    </r>
    <r>
      <rPr>
        <b/>
        <sz val="10"/>
        <rFont val="Times New Roman"/>
        <family val="1"/>
      </rPr>
      <t xml:space="preserve"> kopā:</t>
    </r>
  </si>
  <si>
    <r>
      <t xml:space="preserve">Uz pārskata gada 31.decembri </t>
    </r>
    <r>
      <rPr>
        <b/>
        <sz val="10"/>
        <rFont val="Times New Roman"/>
        <family val="1"/>
      </rPr>
      <t>pirmsskolas</t>
    </r>
    <r>
      <rPr>
        <sz val="10"/>
        <rFont val="Times New Roman"/>
        <family val="1"/>
      </rPr>
      <t xml:space="preserve"> un </t>
    </r>
    <r>
      <rPr>
        <b/>
        <sz val="10"/>
        <rFont val="Times New Roman"/>
        <family val="1"/>
      </rPr>
      <t>skolas</t>
    </r>
    <r>
      <rPr>
        <sz val="10"/>
        <rFont val="Times New Roman"/>
        <family val="1"/>
      </rPr>
      <t xml:space="preserve"> vecuma </t>
    </r>
    <r>
      <rPr>
        <b/>
        <sz val="10"/>
        <rFont val="Times New Roman"/>
        <family val="1"/>
      </rPr>
      <t>bērni - kopā:</t>
    </r>
  </si>
  <si>
    <r>
      <t xml:space="preserve">Uz pārskata gada 31.decembri </t>
    </r>
    <r>
      <rPr>
        <b/>
        <sz val="10"/>
        <rFont val="Times New Roman"/>
        <family val="1"/>
      </rPr>
      <t>skolas</t>
    </r>
    <r>
      <rPr>
        <sz val="10"/>
        <rFont val="Times New Roman"/>
        <family val="1"/>
      </rPr>
      <t xml:space="preserve"> vecuma –</t>
    </r>
    <r>
      <rPr>
        <b/>
        <sz val="10"/>
        <rFont val="Times New Roman"/>
        <family val="1"/>
      </rPr>
      <t xml:space="preserve"> bērni - kopā:</t>
    </r>
  </si>
  <si>
    <t xml:space="preserve">  tai skaitā:   </t>
  </si>
  <si>
    <t>rehabilitācijas speciālisti - kopā:</t>
  </si>
  <si>
    <t>veselības aprūpes  speciālisti – kopā</t>
  </si>
  <si>
    <t xml:space="preserve">    no tiem: </t>
  </si>
  <si>
    <t xml:space="preserve">tai skaitā:  </t>
  </si>
  <si>
    <t>sociālā darba speciālisti - kopā:</t>
  </si>
  <si>
    <t>pārējie darbinieki - kopā</t>
  </si>
  <si>
    <t>tai skaitā</t>
  </si>
  <si>
    <t xml:space="preserve"> no tiem</t>
  </si>
  <si>
    <t>garīgi veseli bērni</t>
  </si>
  <si>
    <t>bērni ar garīgo atpalicību (oligofrēniju)</t>
  </si>
  <si>
    <t>no tām</t>
  </si>
  <si>
    <t>garīgi veselas pilngadīgas personas</t>
  </si>
  <si>
    <t xml:space="preserve">pilngadīgas personas ar garīgo atpalicību (oligofrēniju) </t>
  </si>
  <si>
    <t>bērni ar psihiskām slimībām</t>
  </si>
  <si>
    <t>pārējie bērni</t>
  </si>
  <si>
    <t>bērni ar mācīšanās iemaņu traucējumiem (aizturi)</t>
  </si>
  <si>
    <t xml:space="preserve">tai skaitā  </t>
  </si>
  <si>
    <t>šizofrēnija (F20  - F29)</t>
  </si>
  <si>
    <t>demence (F00 - F09)</t>
  </si>
  <si>
    <t>citas diagnozes</t>
  </si>
  <si>
    <t>Vīrieši/ Zēni</t>
  </si>
  <si>
    <t xml:space="preserve">     pilngadīgas personas kopā:</t>
  </si>
  <si>
    <t xml:space="preserve">    bērni - kopā</t>
  </si>
  <si>
    <r>
      <t xml:space="preserve">          ar </t>
    </r>
    <r>
      <rPr>
        <b/>
        <sz val="9"/>
        <rFont val="Times New Roman"/>
        <family val="1"/>
      </rPr>
      <t>kustību</t>
    </r>
    <r>
      <rPr>
        <sz val="9"/>
        <rFont val="Times New Roman"/>
        <family val="1"/>
      </rPr>
      <t xml:space="preserve"> traucējumiem</t>
    </r>
  </si>
  <si>
    <r>
      <t xml:space="preserve"> ar</t>
    </r>
    <r>
      <rPr>
        <b/>
        <sz val="9"/>
        <rFont val="Times New Roman"/>
        <family val="1"/>
      </rPr>
      <t xml:space="preserve"> fiziskās</t>
    </r>
    <r>
      <rPr>
        <sz val="9"/>
        <rFont val="Times New Roman"/>
        <family val="1"/>
      </rPr>
      <t xml:space="preserve"> </t>
    </r>
    <r>
      <rPr>
        <b/>
        <sz val="9"/>
        <rFont val="Times New Roman"/>
        <family val="1"/>
      </rPr>
      <t>attīstības</t>
    </r>
    <r>
      <rPr>
        <sz val="9"/>
        <rFont val="Times New Roman"/>
        <family val="1"/>
      </rPr>
      <t xml:space="preserve"> traucējumiem</t>
    </r>
  </si>
  <si>
    <r>
      <t>tai skaitā</t>
    </r>
    <r>
      <rPr>
        <sz val="10"/>
        <rFont val="Arial"/>
        <family val="0"/>
      </rPr>
      <t xml:space="preserve">  </t>
    </r>
  </si>
  <si>
    <t>no tiem</t>
  </si>
  <si>
    <r>
      <t xml:space="preserve">ar </t>
    </r>
    <r>
      <rPr>
        <b/>
        <sz val="9"/>
        <rFont val="Times New Roman"/>
        <family val="1"/>
      </rPr>
      <t xml:space="preserve">redzes </t>
    </r>
    <r>
      <rPr>
        <sz val="9"/>
        <rFont val="Times New Roman"/>
        <family val="1"/>
      </rPr>
      <t>traucējumiem</t>
    </r>
  </si>
  <si>
    <r>
      <t xml:space="preserve">ar </t>
    </r>
    <r>
      <rPr>
        <b/>
        <sz val="9"/>
        <rFont val="Times New Roman"/>
        <family val="1"/>
      </rPr>
      <t>dzirdes</t>
    </r>
    <r>
      <rPr>
        <sz val="9"/>
        <rFont val="Times New Roman"/>
        <family val="1"/>
      </rPr>
      <t xml:space="preserve"> traucējumiem</t>
    </r>
  </si>
  <si>
    <r>
      <t xml:space="preserve">ar </t>
    </r>
    <r>
      <rPr>
        <b/>
        <sz val="9"/>
        <rFont val="Times New Roman"/>
        <family val="1"/>
      </rPr>
      <t>valodas</t>
    </r>
    <r>
      <rPr>
        <sz val="9"/>
        <rFont val="Times New Roman"/>
        <family val="1"/>
      </rPr>
      <t xml:space="preserve"> </t>
    </r>
    <r>
      <rPr>
        <b/>
        <sz val="9"/>
        <rFont val="Times New Roman"/>
        <family val="1"/>
      </rPr>
      <t>attīstības</t>
    </r>
    <r>
      <rPr>
        <sz val="9"/>
        <rFont val="Times New Roman"/>
        <family val="1"/>
      </rPr>
      <t xml:space="preserve"> traucējumiem</t>
    </r>
  </si>
  <si>
    <r>
      <t xml:space="preserve"> ar citiem </t>
    </r>
    <r>
      <rPr>
        <b/>
        <sz val="9"/>
        <rFont val="Times New Roman"/>
        <family val="1"/>
      </rPr>
      <t>somatiska</t>
    </r>
    <r>
      <rPr>
        <sz val="9"/>
        <rFont val="Times New Roman"/>
        <family val="1"/>
      </rPr>
      <t xml:space="preserve"> rakstura traucējumiem</t>
    </r>
  </si>
  <si>
    <r>
      <t>Bērni</t>
    </r>
    <r>
      <rPr>
        <sz val="9"/>
        <rFont val="Times New Roman"/>
        <family val="1"/>
      </rPr>
      <t xml:space="preserve"> ar sirds un asinsvadu slimībām</t>
    </r>
  </si>
  <si>
    <r>
      <t>Bērni</t>
    </r>
    <r>
      <rPr>
        <sz val="9"/>
        <rFont val="Times New Roman"/>
        <family val="1"/>
      </rPr>
      <t xml:space="preserve">, kuri ir </t>
    </r>
    <r>
      <rPr>
        <b/>
        <sz val="9"/>
        <rFont val="Times New Roman"/>
        <family val="1"/>
      </rPr>
      <t>TBC</t>
    </r>
    <r>
      <rPr>
        <sz val="9"/>
        <rFont val="Times New Roman"/>
        <family val="1"/>
      </rPr>
      <t xml:space="preserve"> uzskaitē</t>
    </r>
  </si>
  <si>
    <r>
      <t>Bērni</t>
    </r>
    <r>
      <rPr>
        <sz val="9"/>
        <rFont val="Times New Roman"/>
        <family val="1"/>
      </rPr>
      <t xml:space="preserve">, kuri inficēti ar seksuāli transmisīvām slimībām (STS) – </t>
    </r>
    <r>
      <rPr>
        <b/>
        <sz val="9"/>
        <rFont val="Times New Roman"/>
        <family val="1"/>
      </rPr>
      <t>kopā:</t>
    </r>
  </si>
  <si>
    <t xml:space="preserve">              ar sifilisu</t>
  </si>
  <si>
    <t xml:space="preserve">              ar citām STS</t>
  </si>
  <si>
    <r>
      <t>Bērni</t>
    </r>
    <r>
      <rPr>
        <sz val="9"/>
        <rFont val="Times New Roman"/>
        <family val="1"/>
      </rPr>
      <t xml:space="preserve"> ar onkoloģiskām slimībām </t>
    </r>
  </si>
  <si>
    <r>
      <t>Bērni</t>
    </r>
    <r>
      <rPr>
        <sz val="9"/>
        <rFont val="Times New Roman"/>
        <family val="1"/>
      </rPr>
      <t xml:space="preserve"> ar HIV/AIDS</t>
    </r>
  </si>
  <si>
    <t xml:space="preserve">    no tām: - </t>
  </si>
  <si>
    <t xml:space="preserve">      akūtas zarnu trakta infekciju slimības</t>
  </si>
  <si>
    <t xml:space="preserve">      akūtas respiratoras slimības</t>
  </si>
  <si>
    <r>
      <t>Pilngadīgas personas</t>
    </r>
    <r>
      <rPr>
        <sz val="9"/>
        <rFont val="Times New Roman"/>
        <family val="1"/>
      </rPr>
      <t xml:space="preserve">, kuras inficētas ar seksuāli transmisīvām slimībām (STS) – </t>
    </r>
    <r>
      <rPr>
        <b/>
        <sz val="9"/>
        <rFont val="Times New Roman"/>
        <family val="1"/>
      </rPr>
      <t>kopā:</t>
    </r>
  </si>
  <si>
    <t xml:space="preserve">      difterija</t>
  </si>
  <si>
    <t xml:space="preserve">       citas infekcijas slimības</t>
  </si>
  <si>
    <t xml:space="preserve">      citas infekcijas slimības</t>
  </si>
  <si>
    <t xml:space="preserve">           7 - 12 g. v.</t>
  </si>
  <si>
    <t xml:space="preserve">           13 - 14 g.v. </t>
  </si>
  <si>
    <t xml:space="preserve">           15 - 17 g. v.  </t>
  </si>
  <si>
    <t xml:space="preserve">           5 - 6 g. v. </t>
  </si>
  <si>
    <t xml:space="preserve">           2 - 3 g.v. </t>
  </si>
  <si>
    <t xml:space="preserve">           4 g. v. </t>
  </si>
  <si>
    <t xml:space="preserve">                      2 - 3 g.v.</t>
  </si>
  <si>
    <t xml:space="preserve">                      4 g. v. </t>
  </si>
  <si>
    <t>ģimenēm</t>
  </si>
  <si>
    <t>aizbildņiem</t>
  </si>
  <si>
    <t>bērni ar sirds un asinsvadu slimībām</t>
  </si>
  <si>
    <r>
      <t xml:space="preserve">bērni, kuri sastāv </t>
    </r>
    <r>
      <rPr>
        <b/>
        <sz val="10"/>
        <rFont val="Times New Roman"/>
        <family val="1"/>
      </rPr>
      <t>TBC</t>
    </r>
    <r>
      <rPr>
        <sz val="10"/>
        <rFont val="Times New Roman"/>
        <family val="1"/>
      </rPr>
      <t xml:space="preserve"> uzskaitē</t>
    </r>
  </si>
  <si>
    <r>
      <t xml:space="preserve">bērni, kuri inficēti ar </t>
    </r>
    <r>
      <rPr>
        <b/>
        <sz val="10"/>
        <rFont val="Times New Roman"/>
        <family val="1"/>
      </rPr>
      <t>STS</t>
    </r>
  </si>
  <si>
    <r>
      <t xml:space="preserve">bērni, kuri inficēti ar </t>
    </r>
    <r>
      <rPr>
        <b/>
        <sz val="10"/>
        <rFont val="Times New Roman"/>
        <family val="1"/>
      </rPr>
      <t>HIV</t>
    </r>
  </si>
  <si>
    <t>bērni ar elpošanas trakta slimībām</t>
  </si>
  <si>
    <t>bērni ar gremošanas trakta slimībām</t>
  </si>
  <si>
    <r>
      <t xml:space="preserve">                 tai skaitā:     - viegla pakāpe </t>
    </r>
    <r>
      <rPr>
        <sz val="9"/>
        <rFont val="Times New Roman"/>
        <family val="1"/>
      </rPr>
      <t>(F70)</t>
    </r>
    <r>
      <rPr>
        <vertAlign val="superscript"/>
        <sz val="9"/>
        <rFont val="Times New Roman"/>
        <family val="1"/>
      </rPr>
      <t>5</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</si>
  <si>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</si>
  <si>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</si>
  <si>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t>
    </r>
    <r>
      <rPr>
        <b/>
        <sz val="10"/>
        <rFont val="Times New Roman"/>
        <family val="1"/>
      </rPr>
      <t xml:space="preserve">  - kopā:</t>
    </r>
  </si>
  <si>
    <t>veseli bērni</t>
  </si>
  <si>
    <t>atgriezušies pie vecākiem</t>
  </si>
  <si>
    <t>adoptēti (skat. 4.2 tab.)</t>
  </si>
  <si>
    <t>nodoti aizbildnībā</t>
  </si>
  <si>
    <t>nodoti audzināšanā audžuģimenēs</t>
  </si>
  <si>
    <t>aizgājuši patstāvīgā dzīvē</t>
  </si>
  <si>
    <t>pārvietoti:</t>
  </si>
  <si>
    <t>miruši</t>
  </si>
  <si>
    <t>cits iemesls</t>
  </si>
  <si>
    <r>
      <t xml:space="preserve">adoptēti uz </t>
    </r>
    <r>
      <rPr>
        <b/>
        <sz val="10"/>
        <rFont val="Times New Roman"/>
        <family val="1"/>
      </rPr>
      <t>ārzemēm</t>
    </r>
  </si>
  <si>
    <t>adoptēti Latvijā</t>
  </si>
  <si>
    <t>atgriezušās mājās (ģimenē)</t>
  </si>
  <si>
    <t xml:space="preserve">no tiem </t>
  </si>
  <si>
    <t>uz specializētajām mācību iestādēm</t>
  </si>
  <si>
    <t>uz pašvaldību bērnu sociālās aprūpes centriem</t>
  </si>
  <si>
    <t>no citām sociālās aprūpes institūcijām</t>
  </si>
  <si>
    <t>no psihiatriskās ārstniecības iestādēm</t>
  </si>
  <si>
    <t>no citām ārstniecības iestādēm</t>
  </si>
  <si>
    <t>no pusceļa mājām</t>
  </si>
  <si>
    <t>no citām institūcijām</t>
  </si>
  <si>
    <t xml:space="preserve">no tām </t>
  </si>
  <si>
    <t>uz citām sociālās aprūpes institūcijām</t>
  </si>
  <si>
    <t>uz psihiatriskās ārstniecības iestādēm</t>
  </si>
  <si>
    <t xml:space="preserve"> uz citām ārstniecības iestādēm</t>
  </si>
  <si>
    <t xml:space="preserve"> uz pusceļa mājām</t>
  </si>
  <si>
    <t>izrakstītas par sistemātisku iekšējās kārtības noteikumu neievērošanu</t>
  </si>
  <si>
    <t>mirušas</t>
  </si>
  <si>
    <t xml:space="preserve">                nodrošināts pakalpojums dzīves vietā</t>
  </si>
  <si>
    <t>Cita (norādīt, kāda)______________________________________</t>
  </si>
  <si>
    <r>
      <t>Platība (m</t>
    </r>
    <r>
      <rPr>
        <b/>
        <vertAlign val="superscript"/>
        <sz val="10"/>
        <rFont val="Times New Roman"/>
        <family val="1"/>
      </rPr>
      <t>2</t>
    </r>
    <r>
      <rPr>
        <b/>
        <sz val="10"/>
        <rFont val="Times New Roman"/>
        <family val="1"/>
      </rPr>
      <t>)</t>
    </r>
  </si>
  <si>
    <r>
      <t xml:space="preserve">Uz pārskata gada </t>
    </r>
    <r>
      <rPr>
        <b/>
        <sz val="10"/>
        <rFont val="Times New Roman"/>
        <family val="1"/>
      </rPr>
      <t>1.janvāri</t>
    </r>
    <r>
      <rPr>
        <sz val="10"/>
        <rFont val="Times New Roman"/>
        <family val="1"/>
      </rPr>
      <t xml:space="preserve"> institūcijā faktiski dzīvoja – </t>
    </r>
    <r>
      <rPr>
        <b/>
        <sz val="10"/>
        <rFont val="Times New Roman"/>
        <family val="1"/>
      </rPr>
      <t>personas - kopā:</t>
    </r>
  </si>
  <si>
    <r>
      <t xml:space="preserve">Uz pārskata gada </t>
    </r>
    <r>
      <rPr>
        <b/>
        <sz val="10"/>
        <rFont val="Times New Roman"/>
        <family val="1"/>
      </rPr>
      <t>31.decembri</t>
    </r>
    <r>
      <rPr>
        <sz val="10"/>
        <rFont val="Times New Roman"/>
        <family val="1"/>
      </rPr>
      <t xml:space="preserve"> institūcijā faktiski dzīvoja –</t>
    </r>
    <r>
      <rPr>
        <b/>
        <sz val="10"/>
        <rFont val="Times New Roman"/>
        <family val="1"/>
      </rPr>
      <t xml:space="preserve"> personas - kopā:</t>
    </r>
  </si>
  <si>
    <t xml:space="preserve">              pilngadīgas personas - kopā:</t>
  </si>
  <si>
    <t xml:space="preserve">            18 - 25 g. v. </t>
  </si>
  <si>
    <t xml:space="preserve">            26 - 35 g.v. </t>
  </si>
  <si>
    <t xml:space="preserve">            36 - 50 g.v.</t>
  </si>
  <si>
    <t xml:space="preserve">            51 - 61 g.v.</t>
  </si>
  <si>
    <t xml:space="preserve">            62 - 69 g.v.</t>
  </si>
  <si>
    <t xml:space="preserve">            70 - 79 g.v.</t>
  </si>
  <si>
    <t xml:space="preserve">            80 - 89 g.v.</t>
  </si>
  <si>
    <t xml:space="preserve">            90 un vairāk g.v.</t>
  </si>
  <si>
    <t>0 - 1g.v. (1g. 11 mēn. 30d. ieskaitot)</t>
  </si>
  <si>
    <t xml:space="preserve">  tai skaitā </t>
  </si>
  <si>
    <t xml:space="preserve"> I grupas invaliditātes pensija</t>
  </si>
  <si>
    <t xml:space="preserve">tai skaitā </t>
  </si>
  <si>
    <t xml:space="preserve">pilngadīgas personas ar invaliditāti - kopā: </t>
  </si>
  <si>
    <t xml:space="preserve">            II grupas</t>
  </si>
  <si>
    <t xml:space="preserve">            III grupas</t>
  </si>
  <si>
    <t xml:space="preserve">            I grupas</t>
  </si>
  <si>
    <r>
      <t xml:space="preserve">no tām  </t>
    </r>
  </si>
  <si>
    <t xml:space="preserve">                         bērni - kopā:</t>
  </si>
  <si>
    <t>II grupas invaliditātes pensija</t>
  </si>
  <si>
    <t>vecuma pensija</t>
  </si>
  <si>
    <t xml:space="preserve"> valsts sociālā nodrošinājuma pabalsts</t>
  </si>
  <si>
    <r>
      <t xml:space="preserve"> personas, kurām </t>
    </r>
    <r>
      <rPr>
        <b/>
        <sz val="10"/>
        <rFont val="Times New Roman"/>
        <family val="1"/>
      </rPr>
      <t>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</si>
  <si>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r>
      <t xml:space="preserve">personas, kurām </t>
    </r>
    <r>
      <rPr>
        <b/>
        <sz val="10"/>
        <rFont val="Times New Roman"/>
        <family val="1"/>
      </rPr>
      <t>nav 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</si>
  <si>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t>pārcēlušās:</t>
  </si>
  <si>
    <t>uz ārstniecības iestādēm</t>
  </si>
  <si>
    <t xml:space="preserve"> vienvietīga istaba (dzīvo viena persona)</t>
  </si>
  <si>
    <t>divvietīga istaba (dzīvo divas personas)</t>
  </si>
  <si>
    <t>trīsvietīga istaba (dzīvo trīs personas)</t>
  </si>
  <si>
    <t>četrvietīga istaba (dzīvo četras personas)</t>
  </si>
  <si>
    <t>piecvietīga istaba (dzīvo piecas personas)</t>
  </si>
  <si>
    <t>sešvietīga istaba (dzīvo sešas personas)</t>
  </si>
  <si>
    <t>istabā dzīvo 7 un vairāk personas</t>
  </si>
  <si>
    <r>
      <t xml:space="preserve">Kopējā institūcijas </t>
    </r>
    <r>
      <rPr>
        <b/>
        <sz val="10"/>
        <rFont val="Times New Roman"/>
        <family val="1"/>
      </rPr>
      <t>ēku</t>
    </r>
    <r>
      <rPr>
        <sz val="10"/>
        <rFont val="Times New Roman"/>
        <family val="1"/>
      </rPr>
      <t xml:space="preserve"> platība </t>
    </r>
  </si>
  <si>
    <r>
      <t xml:space="preserve">Kopējā </t>
    </r>
    <r>
      <rPr>
        <b/>
        <sz val="10"/>
        <rFont val="Times New Roman"/>
        <family val="1"/>
      </rPr>
      <t>dzīvojamā</t>
    </r>
    <r>
      <rPr>
        <sz val="10"/>
        <rFont val="Times New Roman"/>
        <family val="1"/>
      </rPr>
      <t xml:space="preserve"> platība </t>
    </r>
  </si>
  <si>
    <r>
      <t xml:space="preserve">Kopējā </t>
    </r>
    <r>
      <rPr>
        <b/>
        <sz val="10"/>
        <rFont val="Times New Roman"/>
        <family val="1"/>
      </rPr>
      <t>dzīvojamo istabu - guļamtelpu</t>
    </r>
    <r>
      <rPr>
        <sz val="10"/>
        <rFont val="Times New Roman"/>
        <family val="1"/>
      </rPr>
      <t xml:space="preserve"> platība </t>
    </r>
  </si>
  <si>
    <r>
      <t xml:space="preserve">Dzīvojamo istabu - guļamtelpu platība uz </t>
    </r>
    <r>
      <rPr>
        <b/>
        <sz val="10"/>
        <rFont val="Times New Roman"/>
        <family val="1"/>
      </rPr>
      <t>1 personu</t>
    </r>
    <r>
      <rPr>
        <sz val="10"/>
        <rFont val="Times New Roman"/>
        <family val="1"/>
      </rPr>
      <t xml:space="preserve"> </t>
    </r>
  </si>
  <si>
    <r>
      <t xml:space="preserve">Kopējā </t>
    </r>
    <r>
      <rPr>
        <b/>
        <sz val="10"/>
        <rFont val="Times New Roman"/>
        <family val="1"/>
      </rPr>
      <t>teritorijas</t>
    </r>
    <r>
      <rPr>
        <sz val="10"/>
        <rFont val="Times New Roman"/>
        <family val="1"/>
      </rPr>
      <t xml:space="preserve"> platība </t>
    </r>
  </si>
  <si>
    <r>
      <t>Zeme</t>
    </r>
    <r>
      <rPr>
        <sz val="10"/>
        <rFont val="Times New Roman"/>
        <family val="1"/>
      </rPr>
      <t xml:space="preserve"> apsaimniekošanā (palīgsaimniecībām) </t>
    </r>
  </si>
  <si>
    <t>ar Interneta pieslēgumu</t>
  </si>
  <si>
    <t xml:space="preserve"> no tiem </t>
  </si>
  <si>
    <t>cita izglītība</t>
  </si>
  <si>
    <t>ar otrā līmeņa profesionālo augstāko vai akadēmisko izglītību sociālajā darbā vai karitatīvajā sociālajā darbā</t>
  </si>
  <si>
    <t>ar pirmā līmeņa profesionālo augstāko sociālā aprūpētāja, sociālā rehabilitētāja vai sociālās palīdzības organizatora izglītību</t>
  </si>
  <si>
    <t>ar otrā līmeņa profesionālo augstāko vai akadēmisko izglītību citā profesijā</t>
  </si>
  <si>
    <t>ar profesionālo vidējo izglītību vai vispārējo vidējo izglītību</t>
  </si>
  <si>
    <t>iegūst pirmā līmeņa profesionālo augstāko sociālā aprūpētāja, sociālā rehabilitētāja vai sociālās palīdzības organizatora izglītību</t>
  </si>
  <si>
    <t>iegūst otrā līmeņa profesionālo augstāko vai akadēmisko izglītību sociālajā darbā vai karitatīvajā sociālajā darbā</t>
  </si>
  <si>
    <t>Sociālie aprūpētāji  - kopā</t>
  </si>
  <si>
    <t>Sociālie darbinieki – kopā</t>
  </si>
  <si>
    <t>ar pirmā līmeņa profesionālo augstāko sociālā aprūpētāja izglītību</t>
  </si>
  <si>
    <t>iegūst pirmā līmeņa profesionālo augstāko sociālā aprūpētāja izglītību</t>
  </si>
  <si>
    <t>Sociālie rehabilitētāji - kopā</t>
  </si>
  <si>
    <t>iegūst pirmā līmeņa profesionālo augstāko sociālā rehabilitētāja izglītību</t>
  </si>
  <si>
    <r>
      <t xml:space="preserve">tai skaitā - </t>
    </r>
    <r>
      <rPr>
        <b/>
        <sz val="10"/>
        <rFont val="Times New Roman"/>
        <family val="1"/>
      </rPr>
      <t>no darbiniekiem bez atbilstošas izglītības</t>
    </r>
  </si>
  <si>
    <t>no tiem - ar pirmā līmeņa profesionālo augstāko sociālā rehabilitētāja izglītību</t>
  </si>
  <si>
    <t xml:space="preserve">                ar otrā līmeņa profesionālo augstāko vai akadēmisko izglītību citā profesijā</t>
  </si>
  <si>
    <t xml:space="preserve">                ar otrā līmeņa profesionālo augstāko vai akadēmisko izglītību sociālajā darbā vai karitatīvajā sociālajā darbā</t>
  </si>
  <si>
    <t xml:space="preserve">                ar profesionālo vidējo izglītību vai vispārējo vidējo izglītību</t>
  </si>
  <si>
    <r>
      <t xml:space="preserve">7.2 Finanšu līdzekļu izlietojums uz vienu personu </t>
    </r>
    <r>
      <rPr>
        <sz val="10"/>
        <rFont val="Times New Roman"/>
        <family val="1"/>
      </rPr>
      <t>(bez humānās palīdzības un kapitālieguldījumiem - kopā)</t>
    </r>
  </si>
  <si>
    <t>iemaksas no valsts budžeta</t>
  </si>
  <si>
    <t>pašvaldību iemaksas</t>
  </si>
  <si>
    <t>apgādnieku iemaksas personas uzturēšanai</t>
  </si>
  <si>
    <t>personas līdzmaksājumi ( iemaksas no pensijas u.c.maksājumi par pakalpojumu)</t>
  </si>
  <si>
    <t>institūcijas pašu ieņēmumi no saimnieciskās darbības</t>
  </si>
  <si>
    <t>citi ieņēmumi</t>
  </si>
  <si>
    <t xml:space="preserve">  no tiem</t>
  </si>
  <si>
    <t>zālēm</t>
  </si>
  <si>
    <t>ēdināšanai</t>
  </si>
  <si>
    <t>mīkstajam inventāram</t>
  </si>
  <si>
    <t>biroja precēm</t>
  </si>
  <si>
    <t>citiem mērķiem</t>
  </si>
  <si>
    <r>
      <t xml:space="preserve">ēdināšanai </t>
    </r>
    <r>
      <rPr>
        <sz val="10"/>
        <rFont val="Times New Roman"/>
        <family val="1"/>
      </rPr>
      <t>(2363 kods)</t>
    </r>
  </si>
  <si>
    <r>
      <t>zāļu iegādei (</t>
    </r>
    <r>
      <rPr>
        <sz val="10"/>
        <rFont val="Times New Roman"/>
        <family val="1"/>
      </rPr>
      <t>2341 kods</t>
    </r>
    <r>
      <rPr>
        <sz val="10"/>
        <rFont val="Times New Roman"/>
        <family val="1"/>
      </rPr>
      <t>)</t>
    </r>
  </si>
  <si>
    <r>
      <t>mīkstā inventāra iegādei (</t>
    </r>
    <r>
      <rPr>
        <sz val="10"/>
        <rFont val="Times New Roman"/>
        <family val="1"/>
      </rPr>
      <t>2361kods)</t>
    </r>
  </si>
  <si>
    <r>
      <t xml:space="preserve">kārtējo remonta un iestādes uzturēšanas materiālu iegādei (izņemot sanitāri higiēniskos materiālus) </t>
    </r>
    <r>
      <rPr>
        <sz val="10"/>
        <rFont val="Times New Roman"/>
        <family val="1"/>
      </rPr>
      <t>(2350 kods)</t>
    </r>
  </si>
  <si>
    <t>sanitāri higiēniskai apkopšanai izmantojamo materiālu iegādei (2350 kods)</t>
  </si>
  <si>
    <r>
      <t xml:space="preserve">mācību līdzekļu un materiālu iegādei </t>
    </r>
    <r>
      <rPr>
        <sz val="10"/>
        <rFont val="Times New Roman"/>
        <family val="1"/>
      </rPr>
      <t>(2370 kods)</t>
    </r>
  </si>
  <si>
    <r>
      <t>biroja preču un inventāra iegādei (</t>
    </r>
    <r>
      <rPr>
        <sz val="10"/>
        <rFont val="Times New Roman"/>
        <family val="1"/>
      </rPr>
      <t>2310 kods)</t>
    </r>
  </si>
  <si>
    <r>
      <t xml:space="preserve">pamatlīdzekļu iegādei kopā </t>
    </r>
    <r>
      <rPr>
        <sz val="10"/>
        <rFont val="Times New Roman"/>
        <family val="1"/>
      </rPr>
      <t>(5000 kods</t>
    </r>
    <r>
      <rPr>
        <sz val="10"/>
        <rFont val="Times New Roman"/>
        <family val="1"/>
      </rPr>
      <t>)</t>
    </r>
  </si>
  <si>
    <r>
      <t>kapitālo izdevumu transferti, mērķdotācijas  (90</t>
    </r>
    <r>
      <rPr>
        <sz val="10"/>
        <rFont val="Times New Roman"/>
        <family val="1"/>
      </rPr>
      <t>00 kods</t>
    </r>
    <r>
      <rPr>
        <sz val="10"/>
        <rFont val="Times New Roman"/>
        <family val="1"/>
      </rPr>
      <t>)</t>
    </r>
  </si>
  <si>
    <r>
      <t>atalgojums (</t>
    </r>
    <r>
      <rPr>
        <sz val="10"/>
        <rFont val="Times New Roman"/>
        <family val="1"/>
      </rPr>
      <t>1100 kods</t>
    </r>
    <r>
      <rPr>
        <sz val="10"/>
        <rFont val="Times New Roman"/>
        <family val="1"/>
      </rPr>
      <t>)</t>
    </r>
  </si>
  <si>
    <r>
      <t>sociālās apdrošināšanas obligātās iemaksas, sociāla rakstura pabalsti un kompensācijas (</t>
    </r>
    <r>
      <rPr>
        <sz val="10"/>
        <rFont val="Times New Roman"/>
        <family val="1"/>
      </rPr>
      <t>1200 kods</t>
    </r>
    <r>
      <rPr>
        <sz val="10"/>
        <rFont val="Times New Roman"/>
        <family val="1"/>
      </rPr>
      <t>)</t>
    </r>
  </si>
  <si>
    <r>
      <t>izdevumi par komunālajiem pakalpojumiem  (</t>
    </r>
    <r>
      <rPr>
        <sz val="10"/>
        <rFont val="Times New Roman"/>
        <family val="1"/>
      </rPr>
      <t>2220 kods</t>
    </r>
    <r>
      <rPr>
        <sz val="10"/>
        <rFont val="Times New Roman"/>
        <family val="1"/>
      </rPr>
      <t>)</t>
    </r>
  </si>
  <si>
    <t>izdevumi par kurināmā un enerģētisko materiālu iegādi (2320 kods)</t>
  </si>
  <si>
    <t xml:space="preserve">pārējie iestādes administratīvie izdevumi un ar iestādes darbības nodrošināšanu saistītie pakalpojumi (2239 kods) </t>
  </si>
  <si>
    <t>citi ar iestādes darbības nodrošināšanu saistīti izdevumi (ierakstīt, kādi: ________)</t>
  </si>
  <si>
    <t>pārējām vajadzībām izlietotie līdzekļi - kopā:</t>
  </si>
  <si>
    <t xml:space="preserve">pārējie izdevumi - kopā: </t>
  </si>
  <si>
    <r>
      <t xml:space="preserve">Apstiprināto amata vienību skaits </t>
    </r>
    <r>
      <rPr>
        <sz val="10"/>
        <rFont val="Times New Roman"/>
        <family val="1"/>
      </rPr>
      <t>(uz pārskata gada 31.decembri)</t>
    </r>
  </si>
  <si>
    <t>periodikas iegādei (2400 kods)</t>
  </si>
  <si>
    <t>mācību līdzekļiem un materiāliem, grāmatām un periodikai</t>
  </si>
  <si>
    <t>remontdarbu un iestādes uzturēšanas pakalpojumi (2249 kods)</t>
  </si>
  <si>
    <t>pārējie uzturēšanas izdevumi ( 2369 kods)</t>
  </si>
  <si>
    <t>0111</t>
  </si>
  <si>
    <t>0112</t>
  </si>
  <si>
    <t>0113</t>
  </si>
  <si>
    <t>0114</t>
  </si>
  <si>
    <t>01141</t>
  </si>
  <si>
    <t>01142</t>
  </si>
  <si>
    <t>021111</t>
  </si>
  <si>
    <t>021112</t>
  </si>
  <si>
    <t>021113</t>
  </si>
  <si>
    <t>021114</t>
  </si>
  <si>
    <t>021115</t>
  </si>
  <si>
    <t>021116</t>
  </si>
  <si>
    <t>02011</t>
  </si>
  <si>
    <t>020111</t>
  </si>
  <si>
    <t>0201111</t>
  </si>
  <si>
    <t>0201112</t>
  </si>
  <si>
    <t>0201113</t>
  </si>
  <si>
    <t>0201114</t>
  </si>
  <si>
    <t>0201115</t>
  </si>
  <si>
    <t>0201116</t>
  </si>
  <si>
    <t>0201117</t>
  </si>
  <si>
    <t>020112</t>
  </si>
  <si>
    <t>0201121</t>
  </si>
  <si>
    <t>0201122</t>
  </si>
  <si>
    <t>0201123</t>
  </si>
  <si>
    <t>0201124</t>
  </si>
  <si>
    <t>0201125</t>
  </si>
  <si>
    <t>0201126</t>
  </si>
  <si>
    <t>0201127</t>
  </si>
  <si>
    <t>0201128</t>
  </si>
  <si>
    <t>02021</t>
  </si>
  <si>
    <t>020211</t>
  </si>
  <si>
    <t>020212</t>
  </si>
  <si>
    <t>020213</t>
  </si>
  <si>
    <t>020214</t>
  </si>
  <si>
    <t>020215</t>
  </si>
  <si>
    <t>02031</t>
  </si>
  <si>
    <t>020311</t>
  </si>
  <si>
    <t>0203111</t>
  </si>
  <si>
    <t>0203112</t>
  </si>
  <si>
    <t>0203113</t>
  </si>
  <si>
    <t>0203114</t>
  </si>
  <si>
    <t>0203115</t>
  </si>
  <si>
    <t>0203116</t>
  </si>
  <si>
    <t>0203117</t>
  </si>
  <si>
    <t>020312</t>
  </si>
  <si>
    <t>0203121</t>
  </si>
  <si>
    <t>0203122</t>
  </si>
  <si>
    <t>0203123</t>
  </si>
  <si>
    <t>0203124</t>
  </si>
  <si>
    <t>0203125</t>
  </si>
  <si>
    <t>02032</t>
  </si>
  <si>
    <t>02033</t>
  </si>
  <si>
    <t>02041</t>
  </si>
  <si>
    <t>020411</t>
  </si>
  <si>
    <t>0204111</t>
  </si>
  <si>
    <t>0204112</t>
  </si>
  <si>
    <t>0204113</t>
  </si>
  <si>
    <t>0204114</t>
  </si>
  <si>
    <t>0204115</t>
  </si>
  <si>
    <t>020412</t>
  </si>
  <si>
    <t>02051</t>
  </si>
  <si>
    <t>02052</t>
  </si>
  <si>
    <t>02061</t>
  </si>
  <si>
    <t>02062</t>
  </si>
  <si>
    <t>020711</t>
  </si>
  <si>
    <t>020712</t>
  </si>
  <si>
    <t>020713</t>
  </si>
  <si>
    <t>020714</t>
  </si>
  <si>
    <t>020715</t>
  </si>
  <si>
    <t>020716</t>
  </si>
  <si>
    <t>02081</t>
  </si>
  <si>
    <t>020811</t>
  </si>
  <si>
    <t>020812</t>
  </si>
  <si>
    <t>0208121</t>
  </si>
  <si>
    <t>0208122</t>
  </si>
  <si>
    <t>0208123</t>
  </si>
  <si>
    <t>0208124</t>
  </si>
  <si>
    <t>0208125</t>
  </si>
  <si>
    <t>0208126</t>
  </si>
  <si>
    <t>02091</t>
  </si>
  <si>
    <t>020911</t>
  </si>
  <si>
    <t>0209111</t>
  </si>
  <si>
    <t>0209112</t>
  </si>
  <si>
    <t>0209113</t>
  </si>
  <si>
    <t>0209114</t>
  </si>
  <si>
    <t>0209116</t>
  </si>
  <si>
    <t>020912</t>
  </si>
  <si>
    <t>0209121</t>
  </si>
  <si>
    <t>0209122</t>
  </si>
  <si>
    <t>0209123</t>
  </si>
  <si>
    <t>0209124</t>
  </si>
  <si>
    <t>0209126</t>
  </si>
  <si>
    <t>02101</t>
  </si>
  <si>
    <t>021011</t>
  </si>
  <si>
    <t>021012</t>
  </si>
  <si>
    <t>0210111</t>
  </si>
  <si>
    <t>0210112</t>
  </si>
  <si>
    <t>0210113</t>
  </si>
  <si>
    <t>02101131</t>
  </si>
  <si>
    <t>02101132</t>
  </si>
  <si>
    <t>02101133</t>
  </si>
  <si>
    <t>02101134</t>
  </si>
  <si>
    <t>0210114</t>
  </si>
  <si>
    <t>0210115</t>
  </si>
  <si>
    <t>0210121</t>
  </si>
  <si>
    <t>0210122</t>
  </si>
  <si>
    <t>02101221</t>
  </si>
  <si>
    <t>02101222</t>
  </si>
  <si>
    <t>02101223</t>
  </si>
  <si>
    <t>02101224</t>
  </si>
  <si>
    <t>0210123</t>
  </si>
  <si>
    <t>0210124</t>
  </si>
  <si>
    <t>0210125</t>
  </si>
  <si>
    <t>021110</t>
  </si>
  <si>
    <t>021101</t>
  </si>
  <si>
    <t>0211011</t>
  </si>
  <si>
    <t>02110111</t>
  </si>
  <si>
    <t>0211012</t>
  </si>
  <si>
    <t>0211013</t>
  </si>
  <si>
    <t>0211014</t>
  </si>
  <si>
    <t>0211015</t>
  </si>
  <si>
    <t>021102</t>
  </si>
  <si>
    <t>021103</t>
  </si>
  <si>
    <t>021104</t>
  </si>
  <si>
    <t>0211041</t>
  </si>
  <si>
    <t>0211042</t>
  </si>
  <si>
    <t>021105</t>
  </si>
  <si>
    <t>021106</t>
  </si>
  <si>
    <t>021107</t>
  </si>
  <si>
    <t>0211071</t>
  </si>
  <si>
    <t>0211072</t>
  </si>
  <si>
    <t>0211073</t>
  </si>
  <si>
    <t>021108</t>
  </si>
  <si>
    <t>021109</t>
  </si>
  <si>
    <t>0211121</t>
  </si>
  <si>
    <t>0211122</t>
  </si>
  <si>
    <t>0211151</t>
  </si>
  <si>
    <t>0211152</t>
  </si>
  <si>
    <t>0211153</t>
  </si>
  <si>
    <t>0311</t>
  </si>
  <si>
    <t>03111</t>
  </si>
  <si>
    <t>03112</t>
  </si>
  <si>
    <t>03113</t>
  </si>
  <si>
    <t>03114</t>
  </si>
  <si>
    <t>03115</t>
  </si>
  <si>
    <t>03116</t>
  </si>
  <si>
    <t>03117</t>
  </si>
  <si>
    <t>0321</t>
  </si>
  <si>
    <t>03211</t>
  </si>
  <si>
    <t>03212</t>
  </si>
  <si>
    <t>03213</t>
  </si>
  <si>
    <t>03214</t>
  </si>
  <si>
    <t>03215</t>
  </si>
  <si>
    <t>03216</t>
  </si>
  <si>
    <t>0331</t>
  </si>
  <si>
    <t>03311</t>
  </si>
  <si>
    <t>03312</t>
  </si>
  <si>
    <t>033121</t>
  </si>
  <si>
    <t>033122</t>
  </si>
  <si>
    <t>033123</t>
  </si>
  <si>
    <t>033124</t>
  </si>
  <si>
    <t>033125</t>
  </si>
  <si>
    <t>033126</t>
  </si>
  <si>
    <t>0341</t>
  </si>
  <si>
    <t>03411</t>
  </si>
  <si>
    <t>03412</t>
  </si>
  <si>
    <t>03413</t>
  </si>
  <si>
    <t>034131</t>
  </si>
  <si>
    <t>034132</t>
  </si>
  <si>
    <t>034133</t>
  </si>
  <si>
    <t>034134</t>
  </si>
  <si>
    <t>03414</t>
  </si>
  <si>
    <t>03415</t>
  </si>
  <si>
    <t>0351</t>
  </si>
  <si>
    <t>03511</t>
  </si>
  <si>
    <t>03512</t>
  </si>
  <si>
    <t>03513</t>
  </si>
  <si>
    <t>03514</t>
  </si>
  <si>
    <t>03515</t>
  </si>
  <si>
    <t>03516</t>
  </si>
  <si>
    <t>03517</t>
  </si>
  <si>
    <t>03518</t>
  </si>
  <si>
    <t>0411</t>
  </si>
  <si>
    <t>04111</t>
  </si>
  <si>
    <t>04112</t>
  </si>
  <si>
    <t>04113</t>
  </si>
  <si>
    <t>04114</t>
  </si>
  <si>
    <t>04115</t>
  </si>
  <si>
    <t>04116</t>
  </si>
  <si>
    <t>041161</t>
  </si>
  <si>
    <t>061162</t>
  </si>
  <si>
    <t>041163</t>
  </si>
  <si>
    <t>041164</t>
  </si>
  <si>
    <t>041165</t>
  </si>
  <si>
    <t>04117</t>
  </si>
  <si>
    <t>04118</t>
  </si>
  <si>
    <t>0421</t>
  </si>
  <si>
    <t>04211</t>
  </si>
  <si>
    <t>042111</t>
  </si>
  <si>
    <t>04212</t>
  </si>
  <si>
    <t>042121</t>
  </si>
  <si>
    <t>0511</t>
  </si>
  <si>
    <t>05111</t>
  </si>
  <si>
    <t>05112</t>
  </si>
  <si>
    <t>05113</t>
  </si>
  <si>
    <t>05114</t>
  </si>
  <si>
    <t>05115</t>
  </si>
  <si>
    <t>05116</t>
  </si>
  <si>
    <t>05117</t>
  </si>
  <si>
    <t>05118</t>
  </si>
  <si>
    <t>0521</t>
  </si>
  <si>
    <t>05211</t>
  </si>
  <si>
    <t>052111</t>
  </si>
  <si>
    <t>05212</t>
  </si>
  <si>
    <t>05213</t>
  </si>
  <si>
    <t>052121</t>
  </si>
  <si>
    <t>052122</t>
  </si>
  <si>
    <t>052123</t>
  </si>
  <si>
    <t>052124</t>
  </si>
  <si>
    <t>052125</t>
  </si>
  <si>
    <t>05214</t>
  </si>
  <si>
    <t>05215</t>
  </si>
  <si>
    <t>0611</t>
  </si>
  <si>
    <t>06111</t>
  </si>
  <si>
    <t>06112</t>
  </si>
  <si>
    <t>06113</t>
  </si>
  <si>
    <t>06114</t>
  </si>
  <si>
    <t>06115</t>
  </si>
  <si>
    <t>06116</t>
  </si>
  <si>
    <t>06117</t>
  </si>
  <si>
    <t>0621</t>
  </si>
  <si>
    <t>06211</t>
  </si>
  <si>
    <t>06212</t>
  </si>
  <si>
    <t>06213</t>
  </si>
  <si>
    <t>06214</t>
  </si>
  <si>
    <t>06215</t>
  </si>
  <si>
    <t>06216</t>
  </si>
  <si>
    <t>0711</t>
  </si>
  <si>
    <t>0712</t>
  </si>
  <si>
    <t>07121</t>
  </si>
  <si>
    <t>07122</t>
  </si>
  <si>
    <t>071110</t>
  </si>
  <si>
    <t>071101</t>
  </si>
  <si>
    <t>071102</t>
  </si>
  <si>
    <t>071103</t>
  </si>
  <si>
    <t>071104</t>
  </si>
  <si>
    <t>071105</t>
  </si>
  <si>
    <t>071106</t>
  </si>
  <si>
    <t>071107</t>
  </si>
  <si>
    <t>071108</t>
  </si>
  <si>
    <t>071109</t>
  </si>
  <si>
    <t>0711091</t>
  </si>
  <si>
    <t>0711092</t>
  </si>
  <si>
    <t>0711093</t>
  </si>
  <si>
    <t>0711094</t>
  </si>
  <si>
    <t>0711101</t>
  </si>
  <si>
    <t>0711102</t>
  </si>
  <si>
    <t>0711103</t>
  </si>
  <si>
    <t>0711104</t>
  </si>
  <si>
    <t>0721</t>
  </si>
  <si>
    <t>0722</t>
  </si>
  <si>
    <t>0723</t>
  </si>
  <si>
    <t>0724</t>
  </si>
  <si>
    <t>0725</t>
  </si>
  <si>
    <t>0811</t>
  </si>
  <si>
    <t>0812</t>
  </si>
  <si>
    <t>0813</t>
  </si>
  <si>
    <t>0814</t>
  </si>
  <si>
    <t>0815</t>
  </si>
  <si>
    <t>0816</t>
  </si>
  <si>
    <t>0821</t>
  </si>
  <si>
    <t>08211</t>
  </si>
  <si>
    <t>08212</t>
  </si>
  <si>
    <t>08213</t>
  </si>
  <si>
    <t>08214</t>
  </si>
  <si>
    <t>08215</t>
  </si>
  <si>
    <t>08216</t>
  </si>
  <si>
    <t>08217</t>
  </si>
  <si>
    <t>0911</t>
  </si>
  <si>
    <t>09111</t>
  </si>
  <si>
    <t>0921</t>
  </si>
  <si>
    <t>0922</t>
  </si>
  <si>
    <t>0923</t>
  </si>
  <si>
    <t>0924</t>
  </si>
  <si>
    <t>1012</t>
  </si>
  <si>
    <t>1013</t>
  </si>
  <si>
    <t>10131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</si>
  <si>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</si>
  <si>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1011</t>
  </si>
  <si>
    <t>1111</t>
  </si>
  <si>
    <t>11111</t>
  </si>
  <si>
    <t>11112</t>
  </si>
  <si>
    <t>111121</t>
  </si>
  <si>
    <t>111122</t>
  </si>
  <si>
    <t>111123</t>
  </si>
  <si>
    <t>11113</t>
  </si>
  <si>
    <t>111131</t>
  </si>
  <si>
    <t>111132</t>
  </si>
  <si>
    <t>111133</t>
  </si>
  <si>
    <t>111134</t>
  </si>
  <si>
    <t>111135</t>
  </si>
  <si>
    <t>111136</t>
  </si>
  <si>
    <t>111137</t>
  </si>
  <si>
    <t>111138</t>
  </si>
  <si>
    <t>11114</t>
  </si>
  <si>
    <t>111141</t>
  </si>
  <si>
    <t>111142</t>
  </si>
  <si>
    <t>111143</t>
  </si>
  <si>
    <t>11115</t>
  </si>
  <si>
    <t>11116</t>
  </si>
  <si>
    <t>1121</t>
  </si>
  <si>
    <t>11211</t>
  </si>
  <si>
    <t>11212</t>
  </si>
  <si>
    <t>11213</t>
  </si>
  <si>
    <t>11214</t>
  </si>
  <si>
    <t>112141</t>
  </si>
  <si>
    <t>112142</t>
  </si>
  <si>
    <t>1122</t>
  </si>
  <si>
    <t>11221</t>
  </si>
  <si>
    <t>11222</t>
  </si>
  <si>
    <t>11223</t>
  </si>
  <si>
    <t>11224</t>
  </si>
  <si>
    <t>112241</t>
  </si>
  <si>
    <t>112242</t>
  </si>
  <si>
    <t>1123</t>
  </si>
  <si>
    <t>11231</t>
  </si>
  <si>
    <t>11232</t>
  </si>
  <si>
    <t>11234</t>
  </si>
  <si>
    <t>11233</t>
  </si>
  <si>
    <t>112341</t>
  </si>
  <si>
    <t>112342</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</si>
  <si>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</si>
  <si>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0121</t>
  </si>
  <si>
    <t>0122</t>
  </si>
  <si>
    <t>0123</t>
  </si>
  <si>
    <t>t.sk., iegūst otrā līmeņa profesionālo augstāko vai akadēmisko izglītību sociālajā darbā vai karitatīvajā sociālajā darbā</t>
  </si>
  <si>
    <t>t.sk., iegūst otrā līmeņa profesionālo augstāko vai akadēmisko izglītību citā jomā</t>
  </si>
  <si>
    <r>
      <t xml:space="preserve">otrā līmeņa profesionālā augstākā vai akadēmiskā izglītība </t>
    </r>
    <r>
      <rPr>
        <b/>
        <sz val="10"/>
        <rFont val="Times New Roman"/>
        <family val="1"/>
      </rPr>
      <t>citā jomā</t>
    </r>
  </si>
  <si>
    <t>10132</t>
  </si>
  <si>
    <t>Vārds, uzvārds</t>
  </si>
  <si>
    <t>Personas kods</t>
  </si>
  <si>
    <t>Klienti, kuri institūcijā ievietoti līdz 1998. gada 1. janvārim</t>
  </si>
  <si>
    <t>1.      </t>
  </si>
  <si>
    <t>2.      </t>
  </si>
  <si>
    <t>3.      </t>
  </si>
  <si>
    <r>
      <t>Ilgstošas sociālās aprūpes un sociālās rehabilitācijas institūcijas nosaukums</t>
    </r>
    <r>
      <rPr>
        <sz val="12"/>
        <rFont val="Times New Roman"/>
        <family val="1"/>
      </rPr>
      <t>:</t>
    </r>
  </si>
  <si>
    <t>...</t>
  </si>
  <si>
    <r>
      <t>1)</t>
    </r>
    <r>
      <rPr>
        <sz val="11"/>
        <rFont val="Times New Roman"/>
        <family val="1"/>
      </rPr>
      <t xml:space="preserve">klientu skaitam augstāk norādītajā tabulā jāsakrīt ar pārskata 1.1. tabulas </t>
    </r>
    <r>
      <rPr>
        <b/>
        <sz val="11"/>
        <rFont val="Times New Roman"/>
        <family val="1"/>
      </rPr>
      <t xml:space="preserve">01142 kodā </t>
    </r>
    <r>
      <rPr>
        <sz val="11"/>
        <rFont val="Times New Roman"/>
        <family val="1"/>
      </rPr>
      <t>uzrādīto klientu skaitu.</t>
    </r>
  </si>
  <si>
    <r>
      <t>N.p.k.</t>
    </r>
    <r>
      <rPr>
        <b/>
        <vertAlign val="superscript"/>
        <sz val="10"/>
        <rFont val="Times New Roman"/>
        <family val="1"/>
      </rPr>
      <t>1)</t>
    </r>
  </si>
  <si>
    <t>02071</t>
  </si>
  <si>
    <r>
      <t>2.9  Pirmsskolas un skolas vecuma bērnu izglītība (</t>
    </r>
    <r>
      <rPr>
        <b/>
        <sz val="10"/>
        <color indexed="10"/>
        <rFont val="Times New Roman"/>
        <family val="1"/>
      </rPr>
      <t xml:space="preserve">no 5 līdz 18 g. v. </t>
    </r>
    <r>
      <rPr>
        <sz val="10"/>
        <rFont val="Times New Roman"/>
        <family val="1"/>
      </rPr>
      <t>un vecāki</t>
    </r>
    <r>
      <rPr>
        <vertAlign val="superscript"/>
        <sz val="10"/>
        <rFont val="Times New Roman"/>
        <family val="1"/>
      </rPr>
      <t>4</t>
    </r>
    <r>
      <rPr>
        <b/>
        <sz val="10"/>
        <rFont val="Times New Roman"/>
        <family val="1"/>
      </rPr>
      <t>)</t>
    </r>
  </si>
  <si>
    <t xml:space="preserve"> no mājām (ģimenēm)</t>
  </si>
  <si>
    <t>no grupu dzīvokļiem (grupu mājām)</t>
  </si>
  <si>
    <t>uz grupu dzīvokļiem (grupu mājām)</t>
  </si>
  <si>
    <t>valsts budžeta dotācija pašvaldībām (par personām, kuras ievietotas institūcijā līdz 01.01.1998.)</t>
  </si>
  <si>
    <t xml:space="preserve">                          izstājušies no pārskata gada 01.01. līdz 31.12.</t>
  </si>
  <si>
    <t xml:space="preserve">                          uzņemti no pārskata gada 01.01. līdz 31.12.</t>
  </si>
  <si>
    <r>
      <t>No kuras institūcijas klients ieradies2</t>
    </r>
    <r>
      <rPr>
        <b/>
        <vertAlign val="superscript"/>
        <sz val="10"/>
        <rFont val="Times New Roman"/>
        <family val="1"/>
      </rPr>
      <t>)</t>
    </r>
  </si>
  <si>
    <r>
      <t>2)</t>
    </r>
    <r>
      <rPr>
        <b/>
        <sz val="11"/>
        <rFont val="Times New Roman"/>
        <family val="1"/>
      </rPr>
      <t xml:space="preserve"> </t>
    </r>
    <r>
      <rPr>
        <sz val="11"/>
        <rFont val="Times New Roman"/>
        <family val="1"/>
      </rPr>
      <t xml:space="preserve">ja klients </t>
    </r>
    <r>
      <rPr>
        <b/>
        <sz val="11"/>
        <rFont val="Times New Roman"/>
        <family val="1"/>
      </rPr>
      <t>iepriekšējo gadu pārskatos nav uzrādīts</t>
    </r>
    <r>
      <rPr>
        <sz val="11"/>
        <rFont val="Times New Roman"/>
        <family val="1"/>
      </rPr>
      <t>, tad ailē “No kuras institūcijas klients ieradies” jāuzrāda tās institūcijas nosaukums, no kuras klients ieradies.</t>
    </r>
  </si>
  <si>
    <t>Pārskata gadā kopā (Euro)</t>
  </si>
  <si>
    <t>Pārskata gadā  kopā (Euro)</t>
  </si>
  <si>
    <t xml:space="preserve">Institūcijā ienākusī humānā palīdzība, ziedojumi u.c. – kopā (Euro) vērtībā: </t>
  </si>
  <si>
    <t>Pārskata  gadā UZ VIENU PERSONU izlietots (Euro)</t>
  </si>
  <si>
    <t>Uz pārskata gada 31.decembri institūcijā faktiski dzīvojošas personas, kurām ar tiesas spriedumu ir ierobežota rīcībspēja</t>
  </si>
  <si>
    <t>tai skaitā: pārtrauktas aizgādības tiesības</t>
  </si>
  <si>
    <t xml:space="preserve"> bērni ar invaliditāti - kopā: </t>
  </si>
  <si>
    <t>Pārskata gadā uzņemti bērni ar invaliditāti – kopā</t>
  </si>
  <si>
    <t>cita pensija/pabalsts (norādīt, kāds)</t>
  </si>
  <si>
    <t>mācības mājās/ izglītošanās ārpus izglītības iestādes</t>
  </si>
  <si>
    <t>uz valsts finansētām ilgstošas aprūpes institūcijām bērniem</t>
  </si>
  <si>
    <t>uz pilngadīgu personu sociālās aprūpes institūcijām</t>
  </si>
  <si>
    <t>tai skaitā bērni ar invaliditāti</t>
  </si>
  <si>
    <t>Izglītība un iegūtās zināšanas</t>
  </si>
  <si>
    <t>speciālās zināšanas bērnu tiesību aizsardzības jomā</t>
  </si>
  <si>
    <t>1014</t>
  </si>
  <si>
    <t>11.1 Profesijas nosaukums saskaņā ar profesiju klasifikatoru</t>
  </si>
  <si>
    <r>
      <rPr>
        <b/>
        <vertAlign val="superscript"/>
        <sz val="10"/>
        <color indexed="10"/>
        <rFont val="Times New Roman"/>
        <family val="1"/>
      </rPr>
      <t>7</t>
    </r>
    <r>
      <rPr>
        <b/>
        <vertAlign val="superscript"/>
        <sz val="10"/>
        <rFont val="Times New Roman"/>
        <family val="1"/>
      </rPr>
      <t>)</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 kopējais iestādes </t>
    </r>
    <r>
      <rPr>
        <b/>
        <sz val="10"/>
        <rFont val="Times New Roman"/>
        <family val="1"/>
      </rPr>
      <t>darbinieku</t>
    </r>
    <r>
      <rPr>
        <sz val="10"/>
        <rFont val="Times New Roman"/>
        <family val="1"/>
      </rPr>
      <t xml:space="preserve">  skaits.</t>
    </r>
  </si>
  <si>
    <t>Iestādes darbinieku skaits – kopā</t>
  </si>
  <si>
    <t xml:space="preserve">ārsti </t>
  </si>
  <si>
    <t xml:space="preserve">medicīnas māsas </t>
  </si>
  <si>
    <t xml:space="preserve">ergoterapeiti </t>
  </si>
  <si>
    <t xml:space="preserve">fizioterapeiti </t>
  </si>
  <si>
    <t xml:space="preserve">psihologi </t>
  </si>
  <si>
    <t xml:space="preserve">sociālie pedagogi </t>
  </si>
  <si>
    <t xml:space="preserve">logopēdi </t>
  </si>
  <si>
    <t xml:space="preserve">speciālie pedagogi </t>
  </si>
  <si>
    <r>
      <t xml:space="preserve">sociālie darbinieki </t>
    </r>
  </si>
  <si>
    <t xml:space="preserve">sociālie aprūpētāji </t>
  </si>
  <si>
    <t xml:space="preserve">sociālie rehabilitētāji </t>
  </si>
  <si>
    <r>
      <rPr>
        <b/>
        <vertAlign val="superscript"/>
        <sz val="10"/>
        <color indexed="10"/>
        <rFont val="Times New Roman"/>
        <family val="1"/>
      </rPr>
      <t>8</t>
    </r>
    <r>
      <rPr>
        <b/>
        <vertAlign val="superscript"/>
        <sz val="10"/>
        <rFont val="Times New Roman"/>
        <family val="1"/>
      </rPr>
      <t xml:space="preserve">) </t>
    </r>
    <r>
      <rPr>
        <sz val="10"/>
        <rFont val="Times New Roman"/>
        <family val="1"/>
      </rPr>
      <t>administratīvais personāls - direktors un direktora vietnieks,grāmatvedis, ekonomists, lietveži, arhīva lietu speciālists, personāla inspektors</t>
    </r>
  </si>
  <si>
    <t>11215</t>
  </si>
  <si>
    <r>
      <t xml:space="preserve">Faktiski nodarbināto darbinieku skaits </t>
    </r>
    <r>
      <rPr>
        <sz val="10"/>
        <rFont val="Times New Roman"/>
        <family val="1"/>
      </rPr>
      <t>(neatkarīgi no slodzes apjoma</t>
    </r>
    <r>
      <rPr>
        <vertAlign val="superscript"/>
        <sz val="10"/>
        <rFont val="Times New Roman"/>
        <family val="1"/>
      </rPr>
      <t>7</t>
    </r>
    <r>
      <rPr>
        <sz val="10"/>
        <rFont val="Times New Roman"/>
        <family val="1"/>
      </rPr>
      <t>)</t>
    </r>
  </si>
  <si>
    <r>
      <t>administratīvais personāls - kopā</t>
    </r>
    <r>
      <rPr>
        <b/>
        <vertAlign val="superscript"/>
        <sz val="10"/>
        <rFont val="Times New Roman"/>
        <family val="1"/>
      </rPr>
      <t>8)</t>
    </r>
  </si>
  <si>
    <r>
      <t>masieri</t>
    </r>
    <r>
      <rPr>
        <vertAlign val="superscript"/>
        <sz val="10"/>
        <rFont val="Times New Roman"/>
        <family val="1"/>
      </rPr>
      <t xml:space="preserve"> </t>
    </r>
  </si>
  <si>
    <r>
      <t>aprūpētāji, aukles, sociālie audzinātāji</t>
    </r>
    <r>
      <rPr>
        <sz val="10"/>
        <rFont val="Times New Roman"/>
        <family val="1"/>
      </rPr>
      <t xml:space="preserve"> </t>
    </r>
  </si>
  <si>
    <t xml:space="preserve">11.2 Sociālo darbinieku, sociālo aprūpētāju un sociālo rehabilitētāju  izglītība  un iegūtās zināšanas (uz pārskata gada 31.decembri)  </t>
  </si>
  <si>
    <t xml:space="preserve">2017.gada 13.jūnija noteikumiem Nr.324 </t>
  </si>
  <si>
    <t xml:space="preserve">VSPARK 22710015 </t>
  </si>
  <si>
    <r>
      <t>Vecums uz 01.01.2020</t>
    </r>
    <r>
      <rPr>
        <sz val="10"/>
        <rFont val="Times New Roman"/>
        <family val="1"/>
      </rPr>
      <t>.</t>
    </r>
  </si>
  <si>
    <t>2019. GADĀ</t>
  </si>
  <si>
    <t>līdz 2020.gada 15.februārim</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</si>
</sst>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0.00\ _L_s"/>
    <numFmt numFmtId="179" formatCode="&quot;Yes&quot;;&quot;Yes&quot;;&quot;No&quot;"/>
    <numFmt numFmtId="180" formatCode="&quot;True&quot;;&quot;True&quot;;&quot;False&quot;"/>
    <numFmt numFmtId="181" formatCode="&quot;On&quot;;&quot;On&quot;;&quot;Off&quot;"/>
    <numFmt numFmtId="182" formatCode="#,##0.00\ &quot;Ls&quot;"/>
    <numFmt numFmtId="183" formatCode="#,##0.0"/>
    <numFmt numFmtId="184" formatCode="0.000"/>
    <numFmt numFmtId="185" formatCode="0.0"/>
    <numFmt numFmtId="186" formatCode="[$-426]dddd\,\ yyyy&quot;. gada &quot;d\.\ mmmm"/>
    <numFmt numFmtId="187" formatCode="&quot;Ls&quot;\ #,##0.00"/>
    <numFmt numFmtId="188" formatCode="[$€-2]\ #,##0.00_);[Red]\([$€-2]\ #,##0.00\)"/>
    <numFmt numFmtId="189" formatCode="[$-10409]0"/>
  </numFmts>
  <fonts count="88">
    <font>
      <sz val="10"/>
      <name val="Arial"/>
      <family val="0"/>
    </font>
    <font>
      <u val="single"/>
      <sz val="10"/>
      <color indexed="36"/>
      <name val="Arial"/>
      <family val="2"/>
    </font>
    <font>
      <u val="single"/>
      <sz val="10"/>
      <color indexed="12"/>
      <name val="Arial"/>
      <family val="2"/>
    </font>
    <font>
      <sz val="8"/>
      <name val="Arial"/>
      <family val="2"/>
    </font>
    <font>
      <sz val="10"/>
      <name val="Times New Roman"/>
      <family val="1"/>
    </font>
    <font>
      <b/>
      <i/>
      <sz val="8"/>
      <name val="Times New Roman"/>
      <family val="1"/>
    </font>
    <font>
      <sz val="10"/>
      <color indexed="10"/>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i/>
      <sz val="9"/>
      <name val="Times New Roman"/>
      <family val="1"/>
    </font>
    <font>
      <b/>
      <i/>
      <sz val="12"/>
      <name val="Times New Roman"/>
      <family val="1"/>
    </font>
    <font>
      <sz val="11"/>
      <name val="Times New Roman"/>
      <family val="1"/>
    </font>
    <font>
      <sz val="12"/>
      <name val="Times New Roman"/>
      <family val="1"/>
    </font>
    <font>
      <b/>
      <i/>
      <sz val="11"/>
      <name val="Times New Roman"/>
      <family val="1"/>
    </font>
    <font>
      <sz val="8"/>
      <name val="Times New Roman"/>
      <family val="1"/>
    </font>
    <font>
      <b/>
      <i/>
      <sz val="10"/>
      <color indexed="18"/>
      <name val="Times New Roman Baltic"/>
      <family val="1"/>
    </font>
    <font>
      <b/>
      <i/>
      <sz val="10"/>
      <color indexed="10"/>
      <name val="Times New Roman Baltic"/>
      <family val="1"/>
    </font>
    <font>
      <sz val="10"/>
      <color indexed="10"/>
      <name val="Arial"/>
      <family val="2"/>
    </font>
    <font>
      <b/>
      <i/>
      <sz val="10"/>
      <color indexed="10"/>
      <name val="Times New Roman"/>
      <family val="1"/>
    </font>
    <font>
      <b/>
      <i/>
      <sz val="10"/>
      <color indexed="18"/>
      <name val="Times New Roman"/>
      <family val="1"/>
    </font>
    <font>
      <b/>
      <i/>
      <sz val="10"/>
      <color indexed="56"/>
      <name val="Times New Roman Baltic"/>
      <family val="1"/>
    </font>
    <font>
      <vertAlign val="superscript"/>
      <sz val="10"/>
      <name val="Times New Roman"/>
      <family val="1"/>
    </font>
    <font>
      <b/>
      <i/>
      <sz val="10"/>
      <color indexed="62"/>
      <name val="Times New Roman"/>
      <family val="1"/>
    </font>
    <font>
      <b/>
      <sz val="8"/>
      <name val="Tahoma"/>
      <family val="2"/>
    </font>
    <font>
      <sz val="8"/>
      <name val="Tahoma"/>
      <family val="2"/>
    </font>
    <font>
      <sz val="9"/>
      <name val="Times New Roman"/>
      <family val="1"/>
    </font>
    <font>
      <b/>
      <vertAlign val="superscript"/>
      <sz val="10"/>
      <name val="Times New Roman"/>
      <family val="1"/>
    </font>
    <font>
      <b/>
      <sz val="9"/>
      <name val="Times New Roman"/>
      <family val="1"/>
    </font>
    <font>
      <sz val="9"/>
      <name val="Arial"/>
      <family val="2"/>
    </font>
    <font>
      <vertAlign val="superscript"/>
      <sz val="9"/>
      <name val="Times New Roman"/>
      <family val="1"/>
    </font>
    <font>
      <b/>
      <i/>
      <sz val="10"/>
      <color indexed="12"/>
      <name val="Times New Roman Baltic"/>
      <family val="1"/>
    </font>
    <font>
      <b/>
      <i/>
      <sz val="10"/>
      <color indexed="62"/>
      <name val="Times New Roman Baltic"/>
      <family val="1"/>
    </font>
    <font>
      <sz val="14"/>
      <name val="Times New Roman"/>
      <family val="1"/>
    </font>
    <font>
      <b/>
      <sz val="9"/>
      <color indexed="10"/>
      <name val="Times New Roman"/>
      <family val="1"/>
    </font>
    <font>
      <b/>
      <u val="single"/>
      <sz val="9"/>
      <color indexed="10"/>
      <name val="Times New Roman"/>
      <family val="1"/>
    </font>
    <font>
      <b/>
      <sz val="10"/>
      <color indexed="10"/>
      <name val="Times New Roman"/>
      <family val="1"/>
    </font>
    <font>
      <b/>
      <u val="single"/>
      <sz val="10"/>
      <color indexed="10"/>
      <name val="Times New Roman"/>
      <family val="1"/>
    </font>
    <font>
      <vertAlign val="subscript"/>
      <sz val="10"/>
      <name val="Times New Roman"/>
      <family val="1"/>
    </font>
    <font>
      <i/>
      <sz val="11"/>
      <name val="Times New Roman"/>
      <family val="1"/>
    </font>
    <font>
      <u val="single"/>
      <sz val="9"/>
      <name val="Times New Roman"/>
      <family val="1"/>
    </font>
    <font>
      <b/>
      <sz val="12"/>
      <name val="Times New Roman"/>
      <family val="1"/>
    </font>
    <font>
      <sz val="12"/>
      <name val="Arial"/>
      <family val="2"/>
    </font>
    <font>
      <b/>
      <vertAlign val="superscript"/>
      <sz val="11"/>
      <name val="Times New Roman"/>
      <family val="1"/>
    </font>
    <font>
      <sz val="11"/>
      <name val="Arial"/>
      <family val="2"/>
    </font>
    <font>
      <b/>
      <sz val="10"/>
      <color indexed="20"/>
      <name val="Times New Roman"/>
      <family val="1"/>
    </font>
    <font>
      <b/>
      <sz val="9"/>
      <color indexed="20"/>
      <name val="Times New Roman"/>
      <family val="1"/>
    </font>
    <font>
      <b/>
      <i/>
      <sz val="10"/>
      <name val="Times New Roman Baltic"/>
      <family val="1"/>
    </font>
    <font>
      <b/>
      <vertAlign val="superscrip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0"/>
      <color rgb="FFFF0000"/>
      <name val="Times New Roman"/>
      <family val="1"/>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color indexed="63"/>
      </right>
      <top style="medium"/>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95">
    <xf numFmtId="0" fontId="0" fillId="0" borderId="0" xfId="0" applyAlignment="1">
      <alignment/>
    </xf>
    <xf numFmtId="0" fontId="4" fillId="0" borderId="0" xfId="0" applyFont="1" applyAlignment="1" applyProtection="1">
      <alignment/>
      <protection/>
    </xf>
    <xf numFmtId="14" fontId="4" fillId="0" borderId="0" xfId="0" applyNumberFormat="1" applyFont="1" applyBorder="1" applyAlignment="1" applyProtection="1">
      <alignment horizontal="left"/>
      <protection locked="0"/>
    </xf>
    <xf numFmtId="0" fontId="13" fillId="0" borderId="10" xfId="0" applyFont="1" applyFill="1" applyBorder="1" applyAlignment="1" applyProtection="1">
      <alignment horizontal="center"/>
      <protection locked="0"/>
    </xf>
    <xf numFmtId="0" fontId="15" fillId="0" borderId="1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6" fillId="0" borderId="11"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13" xfId="0" applyFont="1" applyBorder="1" applyAlignment="1" applyProtection="1">
      <alignment horizontal="center"/>
      <protection locked="0"/>
    </xf>
    <xf numFmtId="1" fontId="22" fillId="0" borderId="13" xfId="0" applyNumberFormat="1" applyFont="1" applyBorder="1" applyAlignment="1" applyProtection="1">
      <alignment horizontal="center"/>
      <protection locked="0"/>
    </xf>
    <xf numFmtId="1" fontId="22" fillId="0" borderId="16" xfId="0" applyNumberFormat="1" applyFont="1" applyBorder="1" applyAlignment="1" applyProtection="1">
      <alignment horizontal="center"/>
      <protection locked="0"/>
    </xf>
    <xf numFmtId="1" fontId="22" fillId="0" borderId="17" xfId="0" applyNumberFormat="1" applyFont="1" applyBorder="1" applyAlignment="1" applyProtection="1">
      <alignment horizontal="center"/>
      <protection locked="0"/>
    </xf>
    <xf numFmtId="0" fontId="4"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22" fillId="0" borderId="18" xfId="0" applyFont="1" applyBorder="1" applyAlignment="1" applyProtection="1">
      <alignment horizontal="center"/>
      <protection locked="0"/>
    </xf>
    <xf numFmtId="2" fontId="22" fillId="0" borderId="19" xfId="0" applyNumberFormat="1" applyFont="1" applyBorder="1" applyAlignment="1" applyProtection="1">
      <alignment horizontal="center"/>
      <protection locked="0"/>
    </xf>
    <xf numFmtId="1" fontId="22" fillId="0" borderId="18"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18" fillId="0" borderId="23" xfId="0" applyFont="1" applyBorder="1" applyAlignment="1" applyProtection="1">
      <alignment horizontal="center"/>
      <protection locked="0"/>
    </xf>
    <xf numFmtId="1" fontId="22" fillId="0" borderId="24" xfId="0" applyNumberFormat="1" applyFont="1" applyBorder="1" applyAlignment="1" applyProtection="1">
      <alignment horizontal="center"/>
      <protection locked="0"/>
    </xf>
    <xf numFmtId="0" fontId="4"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33" fillId="0" borderId="19" xfId="0" applyFont="1" applyBorder="1" applyAlignment="1" applyProtection="1">
      <alignment horizontal="center"/>
      <protection locked="0"/>
    </xf>
    <xf numFmtId="1" fontId="19" fillId="0" borderId="13" xfId="0" applyNumberFormat="1" applyFont="1" applyBorder="1" applyAlignment="1" applyProtection="1">
      <alignment horizontal="center"/>
      <protection/>
    </xf>
    <xf numFmtId="1" fontId="18" fillId="0" borderId="13" xfId="0" applyNumberFormat="1" applyFont="1" applyBorder="1" applyAlignment="1" applyProtection="1">
      <alignment horizontal="center"/>
      <protection locked="0"/>
    </xf>
    <xf numFmtId="0" fontId="33" fillId="0" borderId="13" xfId="0" applyFont="1" applyBorder="1" applyAlignment="1" applyProtection="1">
      <alignment horizontal="center"/>
      <protection locked="0"/>
    </xf>
    <xf numFmtId="0" fontId="18" fillId="0" borderId="25" xfId="0" applyFont="1" applyBorder="1" applyAlignment="1" applyProtection="1">
      <alignment horizontal="center"/>
      <protection locked="0"/>
    </xf>
    <xf numFmtId="1" fontId="23" fillId="0" borderId="13" xfId="0" applyNumberFormat="1" applyFont="1" applyBorder="1" applyAlignment="1" applyProtection="1">
      <alignment horizontal="center"/>
      <protection locked="0"/>
    </xf>
    <xf numFmtId="0" fontId="18" fillId="0" borderId="26" xfId="0" applyFont="1" applyBorder="1" applyAlignment="1" applyProtection="1">
      <alignment horizontal="center" vertical="top"/>
      <protection locked="0"/>
    </xf>
    <xf numFmtId="0" fontId="18" fillId="0" borderId="17" xfId="0" applyFont="1" applyBorder="1" applyAlignment="1" applyProtection="1">
      <alignment horizontal="center" vertical="top"/>
      <protection locked="0"/>
    </xf>
    <xf numFmtId="0" fontId="18" fillId="0" borderId="13"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4" fillId="0" borderId="0" xfId="0" applyFont="1" applyAlignment="1" applyProtection="1">
      <alignment/>
      <protection/>
    </xf>
    <xf numFmtId="0" fontId="0" fillId="0" borderId="0" xfId="0" applyFont="1" applyAlignment="1" applyProtection="1">
      <alignment/>
      <protection/>
    </xf>
    <xf numFmtId="49" fontId="7" fillId="0" borderId="16" xfId="0" applyNumberFormat="1" applyFont="1" applyBorder="1" applyAlignment="1" applyProtection="1">
      <alignment horizontal="left" vertical="top"/>
      <protection/>
    </xf>
    <xf numFmtId="49" fontId="4" fillId="0" borderId="19" xfId="0" applyNumberFormat="1" applyFont="1" applyBorder="1" applyAlignment="1" applyProtection="1">
      <alignment horizontal="center"/>
      <protection/>
    </xf>
    <xf numFmtId="49" fontId="7" fillId="0" borderId="19"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protection/>
    </xf>
    <xf numFmtId="49" fontId="7" fillId="0" borderId="19" xfId="0" applyNumberFormat="1" applyFont="1" applyBorder="1" applyAlignment="1" applyProtection="1">
      <alignment horizontal="left"/>
      <protection/>
    </xf>
    <xf numFmtId="49" fontId="7" fillId="0" borderId="28" xfId="0" applyNumberFormat="1" applyFont="1" applyBorder="1" applyAlignment="1" applyProtection="1">
      <alignment horizontal="left"/>
      <protection/>
    </xf>
    <xf numFmtId="0" fontId="20" fillId="0" borderId="0" xfId="0" applyFont="1" applyAlignment="1" applyProtection="1">
      <alignment/>
      <protection/>
    </xf>
    <xf numFmtId="0" fontId="24" fillId="0" borderId="0" xfId="0" applyFont="1" applyAlignment="1" applyProtection="1">
      <alignment/>
      <protection/>
    </xf>
    <xf numFmtId="49" fontId="4" fillId="0" borderId="0" xfId="0" applyNumberFormat="1" applyFont="1" applyAlignment="1" applyProtection="1">
      <alignment/>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1" fontId="19" fillId="0" borderId="17" xfId="0" applyNumberFormat="1" applyFont="1" applyBorder="1" applyAlignment="1" applyProtection="1">
      <alignment horizontal="center"/>
      <protection/>
    </xf>
    <xf numFmtId="0" fontId="28" fillId="0" borderId="30" xfId="0" applyFont="1" applyBorder="1" applyAlignment="1" applyProtection="1">
      <alignment/>
      <protection/>
    </xf>
    <xf numFmtId="1" fontId="19" fillId="0" borderId="13" xfId="0" applyNumberFormat="1" applyFont="1" applyBorder="1" applyAlignment="1" applyProtection="1">
      <alignment horizontal="center"/>
      <protection/>
    </xf>
    <xf numFmtId="0" fontId="20" fillId="0" borderId="0" xfId="0" applyFont="1" applyAlignment="1" applyProtection="1">
      <alignment/>
      <protection/>
    </xf>
    <xf numFmtId="49" fontId="28" fillId="0" borderId="19" xfId="0" applyNumberFormat="1" applyFont="1" applyBorder="1" applyAlignment="1" applyProtection="1">
      <alignment horizontal="right"/>
      <protection/>
    </xf>
    <xf numFmtId="1" fontId="19" fillId="0" borderId="17" xfId="0" applyNumberFormat="1" applyFont="1" applyBorder="1" applyAlignment="1" applyProtection="1">
      <alignment horizontal="center"/>
      <protection/>
    </xf>
    <xf numFmtId="0" fontId="24" fillId="0" borderId="0" xfId="0" applyFont="1" applyFill="1" applyAlignment="1" applyProtection="1">
      <alignment/>
      <protection/>
    </xf>
    <xf numFmtId="49" fontId="0" fillId="0" borderId="0" xfId="0" applyNumberFormat="1" applyFont="1" applyAlignment="1" applyProtection="1">
      <alignment/>
      <protection/>
    </xf>
    <xf numFmtId="49" fontId="7" fillId="33" borderId="28" xfId="0" applyNumberFormat="1" applyFont="1" applyFill="1" applyBorder="1" applyAlignment="1" applyProtection="1">
      <alignment horizontal="center"/>
      <protection/>
    </xf>
    <xf numFmtId="1" fontId="21" fillId="0" borderId="1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24"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protection/>
    </xf>
    <xf numFmtId="49" fontId="4" fillId="0" borderId="23"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1" xfId="0" applyNumberFormat="1" applyFont="1" applyBorder="1" applyAlignment="1" applyProtection="1">
      <alignment horizontal="center"/>
      <protection/>
    </xf>
    <xf numFmtId="49" fontId="7" fillId="0" borderId="16" xfId="0" applyNumberFormat="1" applyFont="1" applyBorder="1" applyAlignment="1" applyProtection="1">
      <alignment horizontal="left"/>
      <protection/>
    </xf>
    <xf numFmtId="0" fontId="4" fillId="0" borderId="0" xfId="0" applyFont="1" applyBorder="1" applyAlignment="1" applyProtection="1">
      <alignment/>
      <protection/>
    </xf>
    <xf numFmtId="0" fontId="0" fillId="0" borderId="0" xfId="0" applyFont="1" applyFill="1" applyBorder="1" applyAlignment="1" applyProtection="1">
      <alignment/>
      <protection/>
    </xf>
    <xf numFmtId="0" fontId="7" fillId="33" borderId="31" xfId="0" applyFont="1" applyFill="1" applyBorder="1" applyAlignment="1" applyProtection="1">
      <alignment horizontal="left" vertical="center"/>
      <protection/>
    </xf>
    <xf numFmtId="0" fontId="4" fillId="0" borderId="32" xfId="0" applyFont="1" applyBorder="1" applyAlignment="1" applyProtection="1">
      <alignment/>
      <protection/>
    </xf>
    <xf numFmtId="1" fontId="19" fillId="0" borderId="16" xfId="0" applyNumberFormat="1" applyFont="1" applyBorder="1" applyAlignment="1" applyProtection="1">
      <alignment horizontal="center"/>
      <protection/>
    </xf>
    <xf numFmtId="49" fontId="4" fillId="0" borderId="30" xfId="0" applyNumberFormat="1" applyFont="1" applyBorder="1" applyAlignment="1" applyProtection="1">
      <alignment/>
      <protection/>
    </xf>
    <xf numFmtId="0" fontId="0" fillId="0" borderId="0" xfId="0" applyFont="1" applyBorder="1" applyAlignment="1" applyProtection="1">
      <alignment/>
      <protection/>
    </xf>
    <xf numFmtId="1" fontId="19"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4" fillId="0" borderId="22" xfId="0" applyNumberFormat="1" applyFont="1" applyBorder="1" applyAlignment="1" applyProtection="1">
      <alignment horizontal="right"/>
      <protection/>
    </xf>
    <xf numFmtId="0" fontId="33" fillId="0" borderId="19"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4" fillId="0" borderId="0" xfId="0" applyFont="1" applyFill="1" applyBorder="1" applyAlignment="1" applyProtection="1">
      <alignment/>
      <protection/>
    </xf>
    <xf numFmtId="1" fontId="34" fillId="0" borderId="20"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8" xfId="0" applyFont="1" applyBorder="1" applyAlignment="1" applyProtection="1">
      <alignment horizontal="center"/>
      <protection locked="0"/>
    </xf>
    <xf numFmtId="49" fontId="4" fillId="0" borderId="19" xfId="0" applyNumberFormat="1" applyFont="1" applyBorder="1" applyAlignment="1" applyProtection="1">
      <alignment horizontal="center"/>
      <protection/>
    </xf>
    <xf numFmtId="49" fontId="4" fillId="0" borderId="33" xfId="0" applyNumberFormat="1" applyFont="1" applyBorder="1" applyAlignment="1" applyProtection="1">
      <alignment horizontal="center"/>
      <protection/>
    </xf>
    <xf numFmtId="49" fontId="4" fillId="0" borderId="24" xfId="0" applyNumberFormat="1" applyFont="1" applyBorder="1" applyAlignment="1" applyProtection="1">
      <alignment horizontal="center"/>
      <protection/>
    </xf>
    <xf numFmtId="49" fontId="4" fillId="0" borderId="0" xfId="0" applyNumberFormat="1" applyFont="1" applyAlignment="1" applyProtection="1">
      <alignment/>
      <protection/>
    </xf>
    <xf numFmtId="49" fontId="4" fillId="0" borderId="34" xfId="0" applyNumberFormat="1" applyFont="1" applyBorder="1" applyAlignment="1" applyProtection="1">
      <alignment/>
      <protection/>
    </xf>
    <xf numFmtId="49" fontId="7" fillId="0" borderId="16"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9" fontId="4" fillId="0" borderId="30" xfId="0" applyNumberFormat="1" applyFont="1" applyBorder="1" applyAlignment="1" applyProtection="1">
      <alignment horizontal="left"/>
      <protection/>
    </xf>
    <xf numFmtId="0" fontId="7" fillId="33" borderId="28" xfId="0" applyFont="1" applyFill="1" applyBorder="1" applyAlignment="1" applyProtection="1">
      <alignment horizontal="center" vertical="center" wrapText="1"/>
      <protection/>
    </xf>
    <xf numFmtId="0" fontId="0" fillId="0" borderId="0" xfId="0" applyAlignment="1" applyProtection="1">
      <alignment/>
      <protection/>
    </xf>
    <xf numFmtId="0" fontId="7" fillId="33" borderId="29"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4" fillId="0" borderId="19" xfId="0" applyFont="1" applyBorder="1" applyAlignment="1" applyProtection="1">
      <alignment/>
      <protection/>
    </xf>
    <xf numFmtId="2" fontId="21" fillId="0" borderId="19" xfId="0" applyNumberFormat="1" applyFont="1" applyBorder="1" applyAlignment="1" applyProtection="1">
      <alignment horizontal="center"/>
      <protection/>
    </xf>
    <xf numFmtId="0" fontId="4" fillId="0" borderId="19"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30" fillId="33" borderId="28" xfId="0" applyFont="1" applyFill="1" applyBorder="1" applyAlignment="1" applyProtection="1">
      <alignment horizontal="center" vertical="center" wrapText="1"/>
      <protection/>
    </xf>
    <xf numFmtId="0" fontId="30" fillId="33" borderId="15" xfId="0" applyFont="1" applyFill="1" applyBorder="1" applyAlignment="1" applyProtection="1">
      <alignment horizontal="center" vertical="center" wrapText="1"/>
      <protection/>
    </xf>
    <xf numFmtId="0" fontId="28" fillId="0" borderId="0" xfId="0" applyFont="1" applyAlignment="1" applyProtection="1">
      <alignment/>
      <protection/>
    </xf>
    <xf numFmtId="0" fontId="28" fillId="0" borderId="19" xfId="0" applyFont="1" applyBorder="1" applyAlignment="1" applyProtection="1">
      <alignment wrapText="1"/>
      <protection/>
    </xf>
    <xf numFmtId="1" fontId="21" fillId="0" borderId="13" xfId="0" applyNumberFormat="1" applyFont="1" applyBorder="1" applyAlignment="1" applyProtection="1">
      <alignment horizontal="center"/>
      <protection/>
    </xf>
    <xf numFmtId="0" fontId="30" fillId="33" borderId="29" xfId="0" applyFont="1" applyFill="1" applyBorder="1" applyAlignment="1" applyProtection="1">
      <alignment horizontal="center" vertical="center" wrapText="1"/>
      <protection/>
    </xf>
    <xf numFmtId="49" fontId="28" fillId="0" borderId="0" xfId="0" applyNumberFormat="1" applyFont="1" applyAlignment="1" applyProtection="1">
      <alignment/>
      <protection/>
    </xf>
    <xf numFmtId="0" fontId="7" fillId="0" borderId="0" xfId="0" applyFont="1" applyAlignment="1" applyProtection="1">
      <alignment/>
      <protection/>
    </xf>
    <xf numFmtId="0" fontId="28" fillId="33" borderId="15" xfId="0" applyFont="1" applyFill="1" applyBorder="1" applyAlignment="1" applyProtection="1">
      <alignment horizontal="center" vertical="center" wrapText="1"/>
      <protection/>
    </xf>
    <xf numFmtId="0" fontId="4" fillId="0" borderId="34" xfId="0" applyFont="1" applyFill="1" applyBorder="1" applyAlignment="1" applyProtection="1">
      <alignment/>
      <protection/>
    </xf>
    <xf numFmtId="0" fontId="7" fillId="0" borderId="11"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0" fillId="0" borderId="0" xfId="0" applyBorder="1" applyAlignment="1">
      <alignment/>
    </xf>
    <xf numFmtId="0" fontId="16" fillId="0" borderId="0"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33" fillId="0" borderId="25" xfId="0" applyFont="1" applyFill="1" applyBorder="1" applyAlignment="1" applyProtection="1">
      <alignment horizontal="center"/>
      <protection locked="0"/>
    </xf>
    <xf numFmtId="0" fontId="33" fillId="0" borderId="28" xfId="0"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18" fillId="0" borderId="20"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1" fontId="33" fillId="0" borderId="28" xfId="0" applyNumberFormat="1" applyFont="1" applyBorder="1" applyAlignment="1" applyProtection="1">
      <alignment horizontal="center"/>
      <protection locked="0"/>
    </xf>
    <xf numFmtId="1" fontId="33" fillId="0" borderId="15" xfId="0" applyNumberFormat="1" applyFont="1" applyBorder="1" applyAlignment="1" applyProtection="1">
      <alignment horizontal="center"/>
      <protection locked="0"/>
    </xf>
    <xf numFmtId="1" fontId="19" fillId="0" borderId="19" xfId="0" applyNumberFormat="1" applyFont="1" applyBorder="1" applyAlignment="1" applyProtection="1">
      <alignment horizontal="center"/>
      <protection/>
    </xf>
    <xf numFmtId="49" fontId="4" fillId="0" borderId="19" xfId="0" applyNumberFormat="1" applyFont="1" applyBorder="1" applyAlignment="1" applyProtection="1">
      <alignment/>
      <protection/>
    </xf>
    <xf numFmtId="0" fontId="4" fillId="0" borderId="19" xfId="0" applyFont="1" applyFill="1" applyBorder="1" applyAlignment="1" applyProtection="1">
      <alignment/>
      <protection/>
    </xf>
    <xf numFmtId="0" fontId="4" fillId="0" borderId="19" xfId="0" applyFont="1" applyBorder="1" applyAlignment="1" applyProtection="1">
      <alignment/>
      <protection/>
    </xf>
    <xf numFmtId="1" fontId="19" fillId="0" borderId="19" xfId="0" applyNumberFormat="1" applyFont="1" applyBorder="1" applyAlignment="1" applyProtection="1">
      <alignment horizontal="center"/>
      <protection/>
    </xf>
    <xf numFmtId="1" fontId="19" fillId="0" borderId="16" xfId="0" applyNumberFormat="1" applyFont="1" applyBorder="1" applyAlignment="1" applyProtection="1">
      <alignment horizontal="center"/>
      <protection/>
    </xf>
    <xf numFmtId="49" fontId="7" fillId="0" borderId="16" xfId="0" applyNumberFormat="1" applyFont="1" applyBorder="1" applyAlignment="1" applyProtection="1">
      <alignment horizontal="left" vertical="center"/>
      <protection/>
    </xf>
    <xf numFmtId="0" fontId="18" fillId="0" borderId="19" xfId="0" applyFont="1" applyBorder="1" applyAlignment="1" applyProtection="1">
      <alignment horizontal="center"/>
      <protection locked="0"/>
    </xf>
    <xf numFmtId="0" fontId="7" fillId="0" borderId="0" xfId="0" applyFont="1" applyAlignment="1" applyProtection="1">
      <alignment horizontal="left" wrapText="1"/>
      <protection/>
    </xf>
    <xf numFmtId="0" fontId="0" fillId="0" borderId="0" xfId="0" applyFont="1" applyAlignment="1" applyProtection="1">
      <alignment/>
      <protection/>
    </xf>
    <xf numFmtId="0" fontId="7" fillId="33" borderId="28" xfId="0" applyFont="1" applyFill="1" applyBorder="1" applyAlignment="1" applyProtection="1">
      <alignment horizontal="center" vertical="center"/>
      <protection/>
    </xf>
    <xf numFmtId="1" fontId="19" fillId="0" borderId="27" xfId="0" applyNumberFormat="1" applyFont="1" applyBorder="1" applyAlignment="1" applyProtection="1">
      <alignment horizontal="center"/>
      <protection/>
    </xf>
    <xf numFmtId="0" fontId="22" fillId="0" borderId="22"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22" fillId="0" borderId="0" xfId="0"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24" fillId="0" borderId="0" xfId="0" applyFont="1" applyBorder="1" applyAlignment="1" applyProtection="1">
      <alignment/>
      <protection/>
    </xf>
    <xf numFmtId="49" fontId="7" fillId="0" borderId="0" xfId="0" applyNumberFormat="1" applyFont="1" applyBorder="1" applyAlignment="1" applyProtection="1">
      <alignment horizontal="center"/>
      <protection/>
    </xf>
    <xf numFmtId="0" fontId="18" fillId="0" borderId="24" xfId="0" applyFont="1" applyBorder="1" applyAlignment="1" applyProtection="1">
      <alignment horizontal="center"/>
      <protection locked="0"/>
    </xf>
    <xf numFmtId="49" fontId="4" fillId="0" borderId="22" xfId="0" applyNumberFormat="1" applyFont="1" applyBorder="1" applyAlignment="1" applyProtection="1">
      <alignment horizontal="center"/>
      <protection/>
    </xf>
    <xf numFmtId="1" fontId="18" fillId="0" borderId="20" xfId="0" applyNumberFormat="1" applyFont="1" applyBorder="1" applyAlignment="1" applyProtection="1">
      <alignment horizontal="center"/>
      <protection locked="0"/>
    </xf>
    <xf numFmtId="1" fontId="18" fillId="0" borderId="20" xfId="0" applyNumberFormat="1" applyFont="1" applyFill="1" applyBorder="1" applyAlignment="1" applyProtection="1">
      <alignment horizontal="center"/>
      <protection locked="0"/>
    </xf>
    <xf numFmtId="1" fontId="18" fillId="0" borderId="13" xfId="0" applyNumberFormat="1" applyFont="1" applyFill="1" applyBorder="1" applyAlignment="1" applyProtection="1">
      <alignment horizontal="center"/>
      <protection locked="0"/>
    </xf>
    <xf numFmtId="1" fontId="18" fillId="0" borderId="21" xfId="0" applyNumberFormat="1" applyFont="1" applyBorder="1" applyAlignment="1" applyProtection="1">
      <alignment horizontal="center"/>
      <protection locked="0"/>
    </xf>
    <xf numFmtId="1" fontId="18"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0" fontId="7" fillId="33" borderId="15" xfId="0" applyFont="1" applyFill="1" applyBorder="1" applyAlignment="1" applyProtection="1">
      <alignment horizontal="center" wrapText="1"/>
      <protection/>
    </xf>
    <xf numFmtId="0" fontId="18" fillId="0" borderId="0" xfId="0" applyFont="1" applyBorder="1" applyAlignment="1" applyProtection="1">
      <alignment horizontal="center"/>
      <protection locked="0"/>
    </xf>
    <xf numFmtId="0" fontId="0" fillId="0" borderId="0" xfId="0" applyFont="1" applyAlignment="1" applyProtection="1">
      <alignment horizontal="left"/>
      <protection/>
    </xf>
    <xf numFmtId="3" fontId="25" fillId="0" borderId="13" xfId="0" applyNumberFormat="1" applyFont="1" applyBorder="1" applyAlignment="1" applyProtection="1">
      <alignment horizontal="center"/>
      <protection locked="0"/>
    </xf>
    <xf numFmtId="0" fontId="7" fillId="33" borderId="36" xfId="0" applyFont="1" applyFill="1" applyBorder="1" applyAlignment="1" applyProtection="1">
      <alignment horizontal="center" vertical="center" wrapText="1"/>
      <protection/>
    </xf>
    <xf numFmtId="3" fontId="19" fillId="0" borderId="17" xfId="0" applyNumberFormat="1" applyFont="1" applyBorder="1" applyAlignment="1" applyProtection="1">
      <alignment horizontal="center"/>
      <protection/>
    </xf>
    <xf numFmtId="3" fontId="18" fillId="0" borderId="13"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xf>
    <xf numFmtId="49" fontId="7" fillId="0" borderId="30" xfId="0" applyNumberFormat="1" applyFont="1" applyBorder="1" applyAlignment="1" applyProtection="1">
      <alignment/>
      <protection/>
    </xf>
    <xf numFmtId="3" fontId="18" fillId="0" borderId="18"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0" fontId="4" fillId="0" borderId="0" xfId="0" applyFont="1" applyBorder="1" applyAlignment="1" applyProtection="1">
      <alignment/>
      <protection/>
    </xf>
    <xf numFmtId="49" fontId="7" fillId="0" borderId="0" xfId="0" applyNumberFormat="1" applyFont="1" applyBorder="1" applyAlignment="1" applyProtection="1">
      <alignment horizontal="center" vertical="top"/>
      <protection/>
    </xf>
    <xf numFmtId="49" fontId="7" fillId="33" borderId="37" xfId="0" applyNumberFormat="1" applyFont="1" applyFill="1" applyBorder="1" applyAlignment="1" applyProtection="1">
      <alignment horizontal="center" vertical="center" wrapText="1"/>
      <protection/>
    </xf>
    <xf numFmtId="4"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0" fontId="7"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center"/>
      <protection/>
    </xf>
    <xf numFmtId="49" fontId="4" fillId="0" borderId="24" xfId="0" applyNumberFormat="1" applyFont="1" applyBorder="1" applyAlignment="1" applyProtection="1">
      <alignment/>
      <protection/>
    </xf>
    <xf numFmtId="183" fontId="22" fillId="0" borderId="13" xfId="0" applyNumberFormat="1" applyFont="1" applyBorder="1" applyAlignment="1" applyProtection="1">
      <alignment horizontal="center"/>
      <protection locked="0"/>
    </xf>
    <xf numFmtId="183" fontId="22" fillId="0" borderId="13" xfId="0" applyNumberFormat="1" applyFont="1" applyBorder="1" applyAlignment="1" applyProtection="1">
      <alignment horizontal="center" vertical="top"/>
      <protection locked="0"/>
    </xf>
    <xf numFmtId="183" fontId="22" fillId="0" borderId="18" xfId="0" applyNumberFormat="1" applyFont="1" applyBorder="1" applyAlignment="1" applyProtection="1">
      <alignment horizontal="center" vertical="top"/>
      <protection locked="0"/>
    </xf>
    <xf numFmtId="0" fontId="4" fillId="0" borderId="38" xfId="0" applyFont="1" applyBorder="1" applyAlignment="1" applyProtection="1">
      <alignment/>
      <protection/>
    </xf>
    <xf numFmtId="0" fontId="7" fillId="0" borderId="16" xfId="0" applyFont="1" applyBorder="1" applyAlignment="1" applyProtection="1">
      <alignment horizontal="center"/>
      <protection/>
    </xf>
    <xf numFmtId="0" fontId="7" fillId="33" borderId="15" xfId="0" applyFont="1" applyFill="1" applyBorder="1" applyAlignment="1" applyProtection="1">
      <alignment horizontal="center" vertical="center" wrapText="1"/>
      <protection/>
    </xf>
    <xf numFmtId="2" fontId="21" fillId="0" borderId="16" xfId="0" applyNumberFormat="1" applyFont="1" applyBorder="1" applyAlignment="1" applyProtection="1">
      <alignment horizontal="center"/>
      <protection/>
    </xf>
    <xf numFmtId="0" fontId="4" fillId="0" borderId="0" xfId="0" applyFont="1" applyBorder="1" applyAlignment="1" applyProtection="1">
      <alignment wrapText="1"/>
      <protection/>
    </xf>
    <xf numFmtId="0" fontId="29" fillId="0" borderId="0" xfId="0" applyFont="1" applyBorder="1" applyAlignment="1" applyProtection="1">
      <alignment wrapText="1"/>
      <protection/>
    </xf>
    <xf numFmtId="0" fontId="28" fillId="0" borderId="0" xfId="0" applyFont="1" applyBorder="1" applyAlignment="1" applyProtection="1">
      <alignment horizontal="center" vertical="center" wrapText="1"/>
      <protection/>
    </xf>
    <xf numFmtId="0" fontId="28" fillId="0" borderId="11" xfId="0" applyFont="1" applyBorder="1" applyAlignment="1" applyProtection="1">
      <alignment/>
      <protection/>
    </xf>
    <xf numFmtId="49" fontId="4" fillId="0" borderId="39" xfId="0" applyNumberFormat="1" applyFont="1" applyBorder="1" applyAlignment="1" applyProtection="1">
      <alignment horizontal="left" vertical="top" wrapText="1"/>
      <protection/>
    </xf>
    <xf numFmtId="49" fontId="7"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49" fontId="7" fillId="0" borderId="16" xfId="0" applyNumberFormat="1" applyFont="1" applyBorder="1" applyAlignment="1" applyProtection="1">
      <alignment/>
      <protection/>
    </xf>
    <xf numFmtId="49" fontId="30" fillId="33" borderId="37" xfId="0" applyNumberFormat="1" applyFont="1" applyFill="1" applyBorder="1" applyAlignment="1" applyProtection="1">
      <alignment horizontal="center" vertical="center"/>
      <protection/>
    </xf>
    <xf numFmtId="49" fontId="30" fillId="0" borderId="16" xfId="0" applyNumberFormat="1" applyFont="1" applyBorder="1" applyAlignment="1" applyProtection="1">
      <alignment horizontal="left"/>
      <protection/>
    </xf>
    <xf numFmtId="49" fontId="30" fillId="0" borderId="19" xfId="0" applyNumberFormat="1" applyFont="1" applyBorder="1" applyAlignment="1" applyProtection="1">
      <alignment horizontal="center"/>
      <protection/>
    </xf>
    <xf numFmtId="49" fontId="30" fillId="0" borderId="24" xfId="0" applyNumberFormat="1" applyFont="1" applyBorder="1" applyAlignment="1" applyProtection="1">
      <alignment horizontal="center"/>
      <protection/>
    </xf>
    <xf numFmtId="49" fontId="28" fillId="0" borderId="19" xfId="0" applyNumberFormat="1" applyFont="1" applyBorder="1" applyAlignment="1" applyProtection="1">
      <alignment horizontal="right"/>
      <protection/>
    </xf>
    <xf numFmtId="0" fontId="30" fillId="0" borderId="34" xfId="0" applyFont="1" applyBorder="1" applyAlignment="1" applyProtection="1">
      <alignment/>
      <protection/>
    </xf>
    <xf numFmtId="49" fontId="30" fillId="0" borderId="16" xfId="0" applyNumberFormat="1" applyFont="1" applyBorder="1" applyAlignment="1" applyProtection="1">
      <alignment horizontal="center"/>
      <protection/>
    </xf>
    <xf numFmtId="49" fontId="30" fillId="0" borderId="27" xfId="0" applyNumberFormat="1" applyFont="1" applyBorder="1" applyAlignment="1" applyProtection="1">
      <alignment horizontal="center"/>
      <protection/>
    </xf>
    <xf numFmtId="0" fontId="28" fillId="0" borderId="40" xfId="0" applyFont="1" applyBorder="1" applyAlignment="1" applyProtection="1">
      <alignment/>
      <protection/>
    </xf>
    <xf numFmtId="49" fontId="30" fillId="0" borderId="41" xfId="0" applyNumberFormat="1" applyFont="1" applyBorder="1" applyAlignment="1" applyProtection="1">
      <alignment horizontal="center"/>
      <protection/>
    </xf>
    <xf numFmtId="0" fontId="7" fillId="33" borderId="31" xfId="0" applyFont="1" applyFill="1" applyBorder="1" applyAlignment="1" applyProtection="1">
      <alignment horizontal="center" wrapText="1"/>
      <protection/>
    </xf>
    <xf numFmtId="49" fontId="4" fillId="0" borderId="27" xfId="0" applyNumberFormat="1" applyFont="1" applyBorder="1" applyAlignment="1" applyProtection="1">
      <alignment/>
      <protection/>
    </xf>
    <xf numFmtId="49" fontId="4" fillId="0" borderId="20" xfId="0" applyNumberFormat="1" applyFont="1" applyFill="1" applyBorder="1" applyAlignment="1" applyProtection="1">
      <alignment horizontal="center"/>
      <protection/>
    </xf>
    <xf numFmtId="0" fontId="18" fillId="0" borderId="2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17" xfId="0" applyFont="1" applyBorder="1" applyAlignment="1" applyProtection="1">
      <alignment horizontal="center"/>
      <protection locked="0"/>
    </xf>
    <xf numFmtId="49" fontId="4" fillId="0" borderId="42" xfId="0" applyNumberFormat="1" applyFont="1" applyBorder="1" applyAlignment="1" applyProtection="1">
      <alignment/>
      <protection/>
    </xf>
    <xf numFmtId="49" fontId="4" fillId="0" borderId="42" xfId="0" applyNumberFormat="1" applyFont="1" applyFill="1" applyBorder="1" applyAlignment="1" applyProtection="1">
      <alignment/>
      <protection/>
    </xf>
    <xf numFmtId="49" fontId="4" fillId="0" borderId="42" xfId="0" applyNumberFormat="1" applyFont="1" applyFill="1" applyBorder="1" applyAlignment="1" applyProtection="1">
      <alignment horizontal="left"/>
      <protection/>
    </xf>
    <xf numFmtId="49" fontId="4" fillId="0" borderId="19" xfId="0" applyNumberFormat="1" applyFont="1" applyBorder="1" applyAlignment="1" applyProtection="1">
      <alignment horizontal="left"/>
      <protection/>
    </xf>
    <xf numFmtId="49" fontId="4" fillId="0" borderId="27" xfId="0" applyNumberFormat="1" applyFont="1" applyBorder="1" applyAlignment="1" applyProtection="1">
      <alignment/>
      <protection/>
    </xf>
    <xf numFmtId="49" fontId="4" fillId="0" borderId="27" xfId="0" applyNumberFormat="1" applyFont="1" applyBorder="1" applyAlignment="1" applyProtection="1">
      <alignment horizontal="center"/>
      <protection/>
    </xf>
    <xf numFmtId="49" fontId="4" fillId="0" borderId="24" xfId="0" applyNumberFormat="1" applyFont="1" applyBorder="1" applyAlignment="1" applyProtection="1">
      <alignment horizontal="left"/>
      <protection/>
    </xf>
    <xf numFmtId="0" fontId="4" fillId="0" borderId="43" xfId="0" applyFont="1" applyFill="1" applyBorder="1" applyAlignment="1" applyProtection="1">
      <alignment horizontal="left"/>
      <protection/>
    </xf>
    <xf numFmtId="0" fontId="4" fillId="0" borderId="0" xfId="0" applyFont="1" applyBorder="1" applyAlignment="1" applyProtection="1">
      <alignment wrapText="1"/>
      <protection/>
    </xf>
    <xf numFmtId="49" fontId="7" fillId="0" borderId="0" xfId="0" applyNumberFormat="1" applyFont="1" applyBorder="1" applyAlignment="1" applyProtection="1">
      <alignment horizontal="left"/>
      <protection/>
    </xf>
    <xf numFmtId="49" fontId="0"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49" fontId="7" fillId="33" borderId="28"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4" fillId="0" borderId="34" xfId="0" applyFont="1" applyBorder="1" applyAlignment="1" applyProtection="1">
      <alignment/>
      <protection/>
    </xf>
    <xf numFmtId="4" fontId="7" fillId="33" borderId="15" xfId="0" applyNumberFormat="1" applyFont="1" applyFill="1" applyBorder="1" applyAlignment="1" applyProtection="1">
      <alignment horizontal="center" vertical="center"/>
      <protection/>
    </xf>
    <xf numFmtId="0" fontId="28" fillId="0" borderId="44" xfId="0" applyFont="1" applyFill="1" applyBorder="1" applyAlignment="1" applyProtection="1">
      <alignment/>
      <protection/>
    </xf>
    <xf numFmtId="0" fontId="7" fillId="33" borderId="45" xfId="0" applyFont="1" applyFill="1" applyBorder="1" applyAlignment="1" applyProtection="1">
      <alignment horizontal="center" vertical="center" wrapText="1"/>
      <protection/>
    </xf>
    <xf numFmtId="0" fontId="4" fillId="0" borderId="10" xfId="0" applyFont="1" applyBorder="1" applyAlignment="1" applyProtection="1">
      <alignment/>
      <protection/>
    </xf>
    <xf numFmtId="49" fontId="4" fillId="0" borderId="42" xfId="0" applyNumberFormat="1" applyFont="1" applyBorder="1" applyAlignment="1" applyProtection="1">
      <alignment/>
      <protection/>
    </xf>
    <xf numFmtId="49" fontId="4" fillId="0" borderId="46" xfId="0" applyNumberFormat="1" applyFont="1" applyBorder="1" applyAlignment="1" applyProtection="1">
      <alignment horizontal="left" indent="2"/>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0" fontId="7" fillId="0" borderId="0" xfId="0" applyFont="1" applyBorder="1" applyAlignment="1" applyProtection="1">
      <alignment/>
      <protection locked="0"/>
    </xf>
    <xf numFmtId="49" fontId="7" fillId="0" borderId="42" xfId="0" applyNumberFormat="1" applyFont="1" applyBorder="1" applyAlignment="1" applyProtection="1">
      <alignment/>
      <protection/>
    </xf>
    <xf numFmtId="49" fontId="7" fillId="0" borderId="42" xfId="0" applyNumberFormat="1" applyFont="1" applyBorder="1" applyAlignment="1" applyProtection="1">
      <alignment horizontal="left"/>
      <protection/>
    </xf>
    <xf numFmtId="49" fontId="4" fillId="0" borderId="42" xfId="0" applyNumberFormat="1" applyFont="1" applyBorder="1" applyAlignment="1" applyProtection="1">
      <alignment/>
      <protection/>
    </xf>
    <xf numFmtId="49" fontId="4" fillId="0" borderId="33" xfId="0" applyNumberFormat="1" applyFont="1" applyBorder="1" applyAlignment="1" applyProtection="1">
      <alignment/>
      <protection/>
    </xf>
    <xf numFmtId="49" fontId="28" fillId="0" borderId="20" xfId="0" applyNumberFormat="1" applyFont="1" applyBorder="1" applyAlignment="1" applyProtection="1">
      <alignment horizontal="right"/>
      <protection/>
    </xf>
    <xf numFmtId="49" fontId="28" fillId="0" borderId="22" xfId="0" applyNumberFormat="1" applyFont="1" applyBorder="1" applyAlignment="1" applyProtection="1">
      <alignment horizontal="right"/>
      <protection/>
    </xf>
    <xf numFmtId="49" fontId="30" fillId="0" borderId="21" xfId="0" applyNumberFormat="1" applyFont="1" applyBorder="1" applyAlignment="1" applyProtection="1">
      <alignment horizontal="center"/>
      <protection/>
    </xf>
    <xf numFmtId="49" fontId="28" fillId="0" borderId="20" xfId="0" applyNumberFormat="1" applyFont="1" applyBorder="1" applyAlignment="1" applyProtection="1">
      <alignment horizontal="right"/>
      <protection/>
    </xf>
    <xf numFmtId="49" fontId="30" fillId="0" borderId="23" xfId="0" applyNumberFormat="1" applyFont="1" applyBorder="1" applyAlignment="1" applyProtection="1">
      <alignment horizontal="center"/>
      <protection/>
    </xf>
    <xf numFmtId="49" fontId="30" fillId="0" borderId="20" xfId="0" applyNumberFormat="1" applyFont="1" applyBorder="1" applyAlignment="1" applyProtection="1">
      <alignment horizontal="center"/>
      <protection/>
    </xf>
    <xf numFmtId="49" fontId="30" fillId="0" borderId="26" xfId="0" applyNumberFormat="1" applyFont="1" applyBorder="1" applyAlignment="1" applyProtection="1">
      <alignment horizontal="center"/>
      <protection/>
    </xf>
    <xf numFmtId="49" fontId="28" fillId="0" borderId="19" xfId="0" applyNumberFormat="1" applyFont="1" applyBorder="1" applyAlignment="1" applyProtection="1">
      <alignment horizontal="left"/>
      <protection/>
    </xf>
    <xf numFmtId="49" fontId="28" fillId="0" borderId="19" xfId="0" applyNumberFormat="1" applyFont="1" applyBorder="1" applyAlignment="1" applyProtection="1">
      <alignment horizontal="left" vertical="top"/>
      <protection/>
    </xf>
    <xf numFmtId="49" fontId="28" fillId="0" borderId="19" xfId="0" applyNumberFormat="1" applyFont="1" applyBorder="1" applyAlignment="1" applyProtection="1">
      <alignment horizontal="left" wrapText="1"/>
      <protection/>
    </xf>
    <xf numFmtId="0" fontId="28" fillId="0" borderId="19" xfId="0" applyFont="1" applyBorder="1" applyAlignment="1" applyProtection="1">
      <alignment/>
      <protection/>
    </xf>
    <xf numFmtId="49" fontId="28" fillId="0" borderId="42" xfId="0" applyNumberFormat="1" applyFont="1" applyBorder="1" applyAlignment="1" applyProtection="1">
      <alignment horizontal="center" vertical="center"/>
      <protection/>
    </xf>
    <xf numFmtId="0" fontId="28" fillId="0" borderId="19" xfId="0" applyFont="1" applyBorder="1" applyAlignment="1" applyProtection="1">
      <alignment horizontal="left"/>
      <protection/>
    </xf>
    <xf numFmtId="49"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Fill="1" applyBorder="1" applyAlignment="1" applyProtection="1">
      <alignment/>
      <protection/>
    </xf>
    <xf numFmtId="1" fontId="19" fillId="0" borderId="37" xfId="0" applyNumberFormat="1" applyFont="1" applyBorder="1" applyAlignment="1" applyProtection="1">
      <alignment horizontal="center"/>
      <protection/>
    </xf>
    <xf numFmtId="1" fontId="19" fillId="0" borderId="36" xfId="0" applyNumberFormat="1" applyFont="1" applyBorder="1" applyAlignment="1" applyProtection="1">
      <alignment horizontal="center"/>
      <protection/>
    </xf>
    <xf numFmtId="49" fontId="28" fillId="0" borderId="24" xfId="0" applyNumberFormat="1" applyFont="1" applyBorder="1" applyAlignment="1" applyProtection="1">
      <alignment/>
      <protection/>
    </xf>
    <xf numFmtId="0" fontId="28" fillId="0" borderId="24" xfId="0" applyFont="1" applyBorder="1" applyAlignment="1" applyProtection="1">
      <alignment/>
      <protection/>
    </xf>
    <xf numFmtId="49" fontId="4" fillId="0" borderId="19" xfId="0" applyNumberFormat="1" applyFont="1" applyFill="1" applyBorder="1" applyAlignment="1" applyProtection="1">
      <alignment/>
      <protection/>
    </xf>
    <xf numFmtId="49" fontId="4" fillId="0" borderId="19" xfId="0" applyNumberFormat="1" applyFont="1" applyFill="1" applyBorder="1" applyAlignment="1" applyProtection="1">
      <alignment horizontal="left"/>
      <protection/>
    </xf>
    <xf numFmtId="49" fontId="4" fillId="0" borderId="0" xfId="0" applyNumberFormat="1" applyFont="1" applyBorder="1" applyAlignment="1" applyProtection="1">
      <alignment horizontal="left" indent="2"/>
      <protection/>
    </xf>
    <xf numFmtId="0" fontId="28" fillId="0" borderId="33" xfId="0" applyFont="1" applyBorder="1" applyAlignment="1" applyProtection="1">
      <alignment horizontal="left"/>
      <protection/>
    </xf>
    <xf numFmtId="0" fontId="0" fillId="0" borderId="0" xfId="0" applyBorder="1" applyAlignment="1">
      <alignment vertical="center"/>
    </xf>
    <xf numFmtId="49" fontId="4" fillId="0" borderId="20" xfId="0" applyNumberFormat="1" applyFont="1" applyBorder="1" applyAlignment="1" applyProtection="1">
      <alignment horizontal="right" vertical="top"/>
      <protection/>
    </xf>
    <xf numFmtId="49" fontId="4" fillId="0" borderId="19" xfId="0" applyNumberFormat="1" applyFont="1" applyBorder="1" applyAlignment="1" applyProtection="1">
      <alignment vertical="top" wrapText="1"/>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protection/>
    </xf>
    <xf numFmtId="49" fontId="7" fillId="0" borderId="26" xfId="0" applyNumberFormat="1" applyFont="1" applyBorder="1" applyAlignment="1" applyProtection="1">
      <alignment horizontal="center"/>
      <protection/>
    </xf>
    <xf numFmtId="49" fontId="7" fillId="0" borderId="20" xfId="0" applyNumberFormat="1" applyFont="1" applyBorder="1" applyAlignment="1" applyProtection="1">
      <alignment horizontal="center"/>
      <protection/>
    </xf>
    <xf numFmtId="49" fontId="7" fillId="0" borderId="21" xfId="0" applyNumberFormat="1" applyFont="1" applyBorder="1" applyAlignment="1" applyProtection="1">
      <alignment horizontal="center"/>
      <protection/>
    </xf>
    <xf numFmtId="0" fontId="7" fillId="33" borderId="29" xfId="0" applyFont="1" applyFill="1" applyBorder="1" applyAlignment="1" applyProtection="1">
      <alignment horizontal="center" vertical="center"/>
      <protection/>
    </xf>
    <xf numFmtId="49" fontId="7" fillId="0" borderId="10" xfId="0" applyNumberFormat="1" applyFont="1" applyBorder="1" applyAlignment="1" applyProtection="1">
      <alignment horizontal="left"/>
      <protection/>
    </xf>
    <xf numFmtId="49" fontId="4" fillId="0" borderId="42" xfId="0" applyNumberFormat="1" applyFont="1" applyBorder="1" applyAlignment="1" applyProtection="1">
      <alignment horizontal="right"/>
      <protection/>
    </xf>
    <xf numFmtId="49" fontId="4" fillId="0" borderId="46" xfId="0" applyNumberFormat="1" applyFont="1" applyBorder="1" applyAlignment="1" applyProtection="1">
      <alignment horizontal="right"/>
      <protection/>
    </xf>
    <xf numFmtId="49" fontId="4" fillId="0" borderId="48" xfId="0" applyNumberFormat="1" applyFont="1" applyBorder="1" applyAlignment="1" applyProtection="1">
      <alignment/>
      <protection/>
    </xf>
    <xf numFmtId="49" fontId="0" fillId="0" borderId="49" xfId="0" applyNumberFormat="1" applyFont="1" applyBorder="1" applyAlignment="1" applyProtection="1">
      <alignment/>
      <protection/>
    </xf>
    <xf numFmtId="0" fontId="4" fillId="0" borderId="11" xfId="0" applyFont="1" applyBorder="1" applyAlignment="1" applyProtection="1">
      <alignment horizontal="left"/>
      <protection/>
    </xf>
    <xf numFmtId="0" fontId="4" fillId="0" borderId="50" xfId="0" applyFont="1" applyBorder="1" applyAlignment="1" applyProtection="1">
      <alignment/>
      <protection/>
    </xf>
    <xf numFmtId="1" fontId="19" fillId="0" borderId="27" xfId="0" applyNumberFormat="1" applyFont="1" applyBorder="1" applyAlignment="1" applyProtection="1">
      <alignment horizontal="center"/>
      <protection/>
    </xf>
    <xf numFmtId="0" fontId="4" fillId="0" borderId="24" xfId="0" applyFont="1" applyBorder="1" applyAlignment="1" applyProtection="1">
      <alignment/>
      <protection/>
    </xf>
    <xf numFmtId="0" fontId="33" fillId="0" borderId="24"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4" fillId="0" borderId="51" xfId="0" applyFont="1" applyBorder="1" applyAlignment="1" applyProtection="1">
      <alignment/>
      <protection/>
    </xf>
    <xf numFmtId="49" fontId="7" fillId="0" borderId="42" xfId="0" applyNumberFormat="1" applyFont="1" applyBorder="1" applyAlignment="1" applyProtection="1">
      <alignment/>
      <protection/>
    </xf>
    <xf numFmtId="49" fontId="4" fillId="0" borderId="51" xfId="0" applyNumberFormat="1" applyFont="1" applyBorder="1" applyAlignment="1" applyProtection="1">
      <alignment/>
      <protection/>
    </xf>
    <xf numFmtId="0" fontId="28" fillId="0" borderId="0" xfId="0" applyFont="1" applyBorder="1" applyAlignment="1" applyProtection="1">
      <alignment wrapText="1"/>
      <protection/>
    </xf>
    <xf numFmtId="49" fontId="4" fillId="0" borderId="34" xfId="0" applyNumberFormat="1" applyFont="1" applyBorder="1" applyAlignment="1" applyProtection="1">
      <alignment/>
      <protection/>
    </xf>
    <xf numFmtId="0" fontId="7" fillId="0" borderId="16" xfId="0" applyFont="1" applyBorder="1" applyAlignment="1" applyProtection="1" quotePrefix="1">
      <alignment horizontal="left"/>
      <protection/>
    </xf>
    <xf numFmtId="0" fontId="4" fillId="0" borderId="24" xfId="0" applyFont="1" applyBorder="1" applyAlignment="1" applyProtection="1">
      <alignment horizontal="left"/>
      <protection/>
    </xf>
    <xf numFmtId="49" fontId="30" fillId="0" borderId="52" xfId="0" applyNumberFormat="1" applyFont="1" applyBorder="1" applyAlignment="1" applyProtection="1">
      <alignment/>
      <protection/>
    </xf>
    <xf numFmtId="0" fontId="31" fillId="0" borderId="0" xfId="0" applyFont="1" applyBorder="1" applyAlignment="1" applyProtection="1">
      <alignment/>
      <protection/>
    </xf>
    <xf numFmtId="1" fontId="21" fillId="0" borderId="0"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wrapText="1"/>
      <protection/>
    </xf>
    <xf numFmtId="0" fontId="0" fillId="0" borderId="0" xfId="0" applyFill="1" applyBorder="1" applyAlignment="1">
      <alignment/>
    </xf>
    <xf numFmtId="49" fontId="30" fillId="0" borderId="0" xfId="0" applyNumberFormat="1" applyFont="1" applyBorder="1" applyAlignment="1" applyProtection="1">
      <alignment/>
      <protection/>
    </xf>
    <xf numFmtId="0" fontId="0" fillId="0" borderId="0" xfId="0" applyBorder="1" applyAlignment="1" applyProtection="1">
      <alignment vertical="center"/>
      <protection/>
    </xf>
    <xf numFmtId="49" fontId="30"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49" fontId="4" fillId="0" borderId="46" xfId="0" applyNumberFormat="1" applyFont="1" applyFill="1" applyBorder="1" applyAlignment="1" applyProtection="1">
      <alignment/>
      <protection/>
    </xf>
    <xf numFmtId="49" fontId="7" fillId="0" borderId="16" xfId="0" applyNumberFormat="1" applyFont="1" applyBorder="1" applyAlignment="1" applyProtection="1">
      <alignment horizontal="left"/>
      <protection/>
    </xf>
    <xf numFmtId="49" fontId="4" fillId="0" borderId="46"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2" xfId="0" applyNumberFormat="1" applyFont="1" applyBorder="1" applyAlignment="1" applyProtection="1">
      <alignment/>
      <protection/>
    </xf>
    <xf numFmtId="49" fontId="4" fillId="0" borderId="42" xfId="0" applyNumberFormat="1" applyFont="1" applyBorder="1" applyAlignment="1" applyProtection="1">
      <alignment wrapText="1"/>
      <protection/>
    </xf>
    <xf numFmtId="49" fontId="4" fillId="0" borderId="42" xfId="0" applyNumberFormat="1" applyFont="1" applyBorder="1" applyAlignment="1" applyProtection="1">
      <alignment/>
      <protection/>
    </xf>
    <xf numFmtId="49" fontId="4" fillId="0" borderId="42" xfId="0" applyNumberFormat="1" applyFont="1" applyBorder="1" applyAlignment="1" applyProtection="1">
      <alignment horizontal="left" vertical="top" wrapText="1"/>
      <protection/>
    </xf>
    <xf numFmtId="49" fontId="4" fillId="0" borderId="46" xfId="0" applyNumberFormat="1" applyFont="1" applyBorder="1" applyAlignment="1" applyProtection="1">
      <alignment/>
      <protection/>
    </xf>
    <xf numFmtId="49" fontId="4" fillId="0" borderId="42" xfId="0" applyNumberFormat="1" applyFont="1" applyBorder="1" applyAlignment="1" applyProtection="1">
      <alignment horizontal="left" wrapText="1"/>
      <protection/>
    </xf>
    <xf numFmtId="49" fontId="4" fillId="0" borderId="3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left"/>
      <protection/>
    </xf>
    <xf numFmtId="49" fontId="4" fillId="0" borderId="1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Fill="1" applyBorder="1" applyAlignment="1" applyProtection="1">
      <alignment horizontal="right"/>
      <protection/>
    </xf>
    <xf numFmtId="49" fontId="4" fillId="0" borderId="12" xfId="0" applyNumberFormat="1" applyFont="1" applyBorder="1" applyAlignment="1" applyProtection="1">
      <alignment horizontal="right"/>
      <protection/>
    </xf>
    <xf numFmtId="49" fontId="4" fillId="0" borderId="53" xfId="0" applyNumberFormat="1" applyFont="1" applyBorder="1" applyAlignment="1" applyProtection="1">
      <alignment horizontal="center"/>
      <protection/>
    </xf>
    <xf numFmtId="49" fontId="4" fillId="0" borderId="51" xfId="0" applyNumberFormat="1" applyFont="1" applyBorder="1" applyAlignment="1" applyProtection="1">
      <alignment horizontal="center"/>
      <protection/>
    </xf>
    <xf numFmtId="49" fontId="4" fillId="0" borderId="48"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33" borderId="37" xfId="0" applyNumberFormat="1" applyFont="1" applyFill="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9" xfId="0" applyNumberFormat="1" applyFont="1" applyFill="1" applyBorder="1" applyAlignment="1" applyProtection="1">
      <alignment horizontal="right"/>
      <protection/>
    </xf>
    <xf numFmtId="49" fontId="4" fillId="0" borderId="2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30" fillId="0" borderId="37" xfId="0" applyNumberFormat="1" applyFont="1" applyBorder="1" applyAlignment="1" applyProtection="1">
      <alignment/>
      <protection/>
    </xf>
    <xf numFmtId="49" fontId="28" fillId="0" borderId="19" xfId="0" applyNumberFormat="1" applyFont="1" applyBorder="1" applyAlignment="1" applyProtection="1">
      <alignment horizontal="center"/>
      <protection/>
    </xf>
    <xf numFmtId="49" fontId="28" fillId="0" borderId="19" xfId="0" applyNumberFormat="1" applyFont="1" applyBorder="1" applyAlignment="1" applyProtection="1">
      <alignment horizontal="center" vertical="top"/>
      <protection/>
    </xf>
    <xf numFmtId="49" fontId="28" fillId="0" borderId="22" xfId="0" applyNumberFormat="1" applyFont="1" applyBorder="1" applyAlignment="1" applyProtection="1">
      <alignment horizontal="center"/>
      <protection/>
    </xf>
    <xf numFmtId="49" fontId="28" fillId="0" borderId="21" xfId="0" applyNumberFormat="1" applyFont="1" applyBorder="1" applyAlignment="1" applyProtection="1">
      <alignment horizontal="center"/>
      <protection/>
    </xf>
    <xf numFmtId="49" fontId="28" fillId="0" borderId="19" xfId="0" applyNumberFormat="1" applyFont="1" applyBorder="1" applyAlignment="1" applyProtection="1">
      <alignment horizontal="right" vertical="top"/>
      <protection/>
    </xf>
    <xf numFmtId="49" fontId="30" fillId="0" borderId="27" xfId="0" applyNumberFormat="1" applyFont="1" applyBorder="1" applyAlignment="1" applyProtection="1">
      <alignment horizontal="left"/>
      <protection/>
    </xf>
    <xf numFmtId="49" fontId="30" fillId="0" borderId="19" xfId="0" applyNumberFormat="1" applyFont="1" applyBorder="1" applyAlignment="1" applyProtection="1">
      <alignment horizontal="left"/>
      <protection/>
    </xf>
    <xf numFmtId="49" fontId="28" fillId="0" borderId="23" xfId="0" applyNumberFormat="1" applyFont="1" applyBorder="1" applyAlignment="1" applyProtection="1">
      <alignment horizontal="center"/>
      <protection/>
    </xf>
    <xf numFmtId="49" fontId="28" fillId="0" borderId="23" xfId="0" applyNumberFormat="1" applyFont="1" applyBorder="1" applyAlignment="1" applyProtection="1">
      <alignment horizontal="right"/>
      <protection/>
    </xf>
    <xf numFmtId="49" fontId="30" fillId="0" borderId="19" xfId="0" applyNumberFormat="1" applyFont="1" applyBorder="1" applyAlignment="1" applyProtection="1">
      <alignment horizontal="left"/>
      <protection/>
    </xf>
    <xf numFmtId="49" fontId="30" fillId="0" borderId="20" xfId="0" applyNumberFormat="1" applyFont="1" applyBorder="1" applyAlignment="1" applyProtection="1">
      <alignment horizontal="left"/>
      <protection/>
    </xf>
    <xf numFmtId="49" fontId="28" fillId="0" borderId="19" xfId="0" applyNumberFormat="1" applyFont="1" applyBorder="1" applyAlignment="1" applyProtection="1">
      <alignment horizontal="center"/>
      <protection/>
    </xf>
    <xf numFmtId="49" fontId="28" fillId="0" borderId="20" xfId="0" applyNumberFormat="1" applyFont="1" applyBorder="1" applyAlignment="1" applyProtection="1">
      <alignment horizontal="center"/>
      <protection/>
    </xf>
    <xf numFmtId="49" fontId="30" fillId="0" borderId="20" xfId="0" applyNumberFormat="1" applyFont="1" applyBorder="1" applyAlignment="1" applyProtection="1">
      <alignment horizontal="left"/>
      <protection/>
    </xf>
    <xf numFmtId="49" fontId="30" fillId="0" borderId="21" xfId="0" applyNumberFormat="1" applyFont="1" applyBorder="1" applyAlignment="1" applyProtection="1">
      <alignment horizontal="left"/>
      <protection/>
    </xf>
    <xf numFmtId="49" fontId="30" fillId="0" borderId="26" xfId="0" applyNumberFormat="1" applyFont="1" applyBorder="1" applyAlignment="1" applyProtection="1">
      <alignment horizontal="left"/>
      <protection/>
    </xf>
    <xf numFmtId="49" fontId="30" fillId="0" borderId="23" xfId="0" applyNumberFormat="1" applyFont="1" applyBorder="1" applyAlignment="1" applyProtection="1">
      <alignment horizontal="left"/>
      <protection/>
    </xf>
    <xf numFmtId="49" fontId="30" fillId="0" borderId="41" xfId="0" applyNumberFormat="1" applyFont="1" applyBorder="1" applyAlignment="1" applyProtection="1">
      <alignment horizontal="left"/>
      <protection/>
    </xf>
    <xf numFmtId="49" fontId="28" fillId="0" borderId="27" xfId="0" applyNumberFormat="1" applyFont="1" applyBorder="1" applyAlignment="1" applyProtection="1">
      <alignment horizontal="center"/>
      <protection/>
    </xf>
    <xf numFmtId="0" fontId="0" fillId="0" borderId="0" xfId="0" applyFont="1" applyAlignment="1" applyProtection="1">
      <alignment horizontal="right"/>
      <protection/>
    </xf>
    <xf numFmtId="49" fontId="4" fillId="0" borderId="24" xfId="0" applyNumberFormat="1" applyFont="1" applyBorder="1" applyAlignment="1" applyProtection="1">
      <alignment horizontal="right"/>
      <protection/>
    </xf>
    <xf numFmtId="49" fontId="4" fillId="0" borderId="20" xfId="0" applyNumberFormat="1" applyFont="1" applyBorder="1" applyAlignment="1" applyProtection="1">
      <alignment horizontal="center"/>
      <protection/>
    </xf>
    <xf numFmtId="0" fontId="4" fillId="0" borderId="48" xfId="0" applyFont="1" applyBorder="1" applyAlignment="1" applyProtection="1">
      <alignment/>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23" xfId="0" applyNumberFormat="1" applyFont="1" applyBorder="1" applyAlignment="1" applyProtection="1">
      <alignment horizontal="center"/>
      <protection/>
    </xf>
    <xf numFmtId="49" fontId="4" fillId="0" borderId="22" xfId="0" applyNumberFormat="1" applyFont="1" applyBorder="1" applyAlignment="1" applyProtection="1">
      <alignment horizontal="center"/>
      <protection/>
    </xf>
    <xf numFmtId="49" fontId="4" fillId="0" borderId="21" xfId="0" applyNumberFormat="1" applyFont="1" applyBorder="1" applyAlignment="1" applyProtection="1">
      <alignment horizontal="right"/>
      <protection/>
    </xf>
    <xf numFmtId="49" fontId="4" fillId="0" borderId="23" xfId="0" applyNumberFormat="1" applyFont="1" applyBorder="1" applyAlignment="1" applyProtection="1">
      <alignment horizontal="right"/>
      <protection/>
    </xf>
    <xf numFmtId="49" fontId="4" fillId="0" borderId="19" xfId="0" applyNumberFormat="1" applyFont="1" applyBorder="1" applyAlignment="1" applyProtection="1">
      <alignment horizontal="right" vertical="top"/>
      <protection/>
    </xf>
    <xf numFmtId="49" fontId="7" fillId="0" borderId="16" xfId="0" applyNumberFormat="1" applyFont="1" applyBorder="1" applyAlignment="1" applyProtection="1">
      <alignment/>
      <protection/>
    </xf>
    <xf numFmtId="49" fontId="7" fillId="0" borderId="26" xfId="0" applyNumberFormat="1" applyFont="1" applyBorder="1" applyAlignment="1" applyProtection="1">
      <alignment horizontal="left"/>
      <protection/>
    </xf>
    <xf numFmtId="49" fontId="4" fillId="0" borderId="21" xfId="0" applyNumberFormat="1" applyFont="1" applyBorder="1" applyAlignment="1" applyProtection="1">
      <alignment horizontal="center"/>
      <protection/>
    </xf>
    <xf numFmtId="49" fontId="7" fillId="0" borderId="20" xfId="0" applyNumberFormat="1" applyFont="1" applyBorder="1" applyAlignment="1" applyProtection="1">
      <alignment horizontal="left"/>
      <protection/>
    </xf>
    <xf numFmtId="0" fontId="4" fillId="0" borderId="0" xfId="0" applyFont="1" applyBorder="1" applyAlignment="1" applyProtection="1">
      <alignment/>
      <protection/>
    </xf>
    <xf numFmtId="49" fontId="7" fillId="0" borderId="19" xfId="0" applyNumberFormat="1" applyFont="1" applyBorder="1" applyAlignment="1" applyProtection="1">
      <alignment wrapText="1"/>
      <protection/>
    </xf>
    <xf numFmtId="49" fontId="30" fillId="0" borderId="16" xfId="0" applyNumberFormat="1" applyFont="1" applyBorder="1" applyAlignment="1" applyProtection="1">
      <alignment/>
      <protection/>
    </xf>
    <xf numFmtId="49" fontId="28" fillId="0" borderId="19" xfId="0" applyNumberFormat="1" applyFont="1" applyBorder="1" applyAlignment="1" applyProtection="1">
      <alignment horizontal="center" wrapText="1"/>
      <protection/>
    </xf>
    <xf numFmtId="49" fontId="7" fillId="0" borderId="0" xfId="0" applyNumberFormat="1" applyFont="1" applyAlignment="1" applyProtection="1">
      <alignment/>
      <protection/>
    </xf>
    <xf numFmtId="0" fontId="44" fillId="0" borderId="0" xfId="0" applyFont="1" applyAlignment="1">
      <alignment/>
    </xf>
    <xf numFmtId="0" fontId="0" fillId="0" borderId="19" xfId="0" applyBorder="1" applyAlignment="1">
      <alignment/>
    </xf>
    <xf numFmtId="0" fontId="46" fillId="0" borderId="0" xfId="0" applyFont="1" applyAlignment="1">
      <alignment/>
    </xf>
    <xf numFmtId="0" fontId="7"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vertical="top" wrapText="1"/>
    </xf>
    <xf numFmtId="0" fontId="0" fillId="0" borderId="19" xfId="0" applyFont="1" applyBorder="1" applyAlignment="1">
      <alignment/>
    </xf>
    <xf numFmtId="0" fontId="7" fillId="0" borderId="19" xfId="0" applyFont="1" applyBorder="1" applyAlignment="1">
      <alignment horizontal="center" vertical="top" wrapText="1"/>
    </xf>
    <xf numFmtId="0" fontId="7" fillId="0" borderId="19" xfId="0" applyFont="1" applyBorder="1" applyAlignment="1">
      <alignment vertical="top" wrapText="1"/>
    </xf>
    <xf numFmtId="0" fontId="4" fillId="0" borderId="19" xfId="0" applyFont="1" applyBorder="1" applyAlignment="1">
      <alignment/>
    </xf>
    <xf numFmtId="0" fontId="0" fillId="0" borderId="19" xfId="0" applyFont="1" applyBorder="1" applyAlignment="1">
      <alignment/>
    </xf>
    <xf numFmtId="1" fontId="19" fillId="0" borderId="24" xfId="0" applyNumberFormat="1" applyFont="1" applyBorder="1" applyAlignment="1" applyProtection="1">
      <alignment horizontal="center"/>
      <protection/>
    </xf>
    <xf numFmtId="1" fontId="22" fillId="0" borderId="13" xfId="0" applyNumberFormat="1" applyFont="1" applyFill="1" applyBorder="1" applyAlignment="1" applyProtection="1">
      <alignment horizontal="center"/>
      <protection locked="0"/>
    </xf>
    <xf numFmtId="2" fontId="22" fillId="0" borderId="19" xfId="0" applyNumberFormat="1" applyFont="1" applyFill="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47" fillId="0" borderId="0" xfId="0" applyFont="1" applyAlignment="1" applyProtection="1">
      <alignment/>
      <protection/>
    </xf>
    <xf numFmtId="0" fontId="48" fillId="0" borderId="0" xfId="0" applyFont="1" applyAlignment="1" applyProtection="1">
      <alignment/>
      <protection/>
    </xf>
    <xf numFmtId="0" fontId="48" fillId="0" borderId="0" xfId="0" applyFont="1" applyAlignment="1">
      <alignment/>
    </xf>
    <xf numFmtId="0" fontId="19" fillId="0" borderId="16" xfId="0" applyFont="1" applyBorder="1" applyAlignment="1" applyProtection="1">
      <alignment horizontal="center" vertical="top"/>
      <protection/>
    </xf>
    <xf numFmtId="0" fontId="19" fillId="0" borderId="19" xfId="0" applyFont="1" applyBorder="1" applyAlignment="1" applyProtection="1">
      <alignment horizontal="center" vertical="top"/>
      <protection/>
    </xf>
    <xf numFmtId="0" fontId="19" fillId="0" borderId="23"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19" fillId="0" borderId="21" xfId="0" applyFont="1" applyBorder="1" applyAlignment="1" applyProtection="1">
      <alignment horizontal="center" vertical="center"/>
      <protection/>
    </xf>
    <xf numFmtId="0" fontId="0" fillId="0" borderId="54" xfId="0" applyBorder="1" applyAlignment="1" applyProtection="1">
      <alignment horizontal="left" vertical="top"/>
      <protection/>
    </xf>
    <xf numFmtId="0" fontId="18" fillId="0" borderId="55"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7" fillId="0" borderId="27" xfId="0" applyNumberFormat="1" applyFont="1" applyBorder="1" applyAlignment="1" applyProtection="1">
      <alignment/>
      <protection/>
    </xf>
    <xf numFmtId="0" fontId="21" fillId="0" borderId="27" xfId="0" applyFont="1" applyBorder="1" applyAlignment="1" applyProtection="1">
      <alignment horizontal="center"/>
      <protection/>
    </xf>
    <xf numFmtId="0" fontId="4" fillId="0" borderId="19" xfId="0" applyFont="1" applyBorder="1" applyAlignment="1" applyProtection="1">
      <alignment horizontal="left"/>
      <protection/>
    </xf>
    <xf numFmtId="0" fontId="21" fillId="0" borderId="19" xfId="0" applyFont="1" applyBorder="1" applyAlignment="1" applyProtection="1">
      <alignment horizontal="center"/>
      <protection/>
    </xf>
    <xf numFmtId="0" fontId="21" fillId="0" borderId="24" xfId="0" applyFont="1" applyBorder="1" applyAlignment="1" applyProtection="1">
      <alignment horizontal="center"/>
      <protection/>
    </xf>
    <xf numFmtId="1" fontId="34" fillId="0" borderId="27" xfId="0" applyNumberFormat="1" applyFont="1" applyBorder="1" applyAlignment="1" applyProtection="1">
      <alignment horizontal="center"/>
      <protection locked="0"/>
    </xf>
    <xf numFmtId="1" fontId="34" fillId="0" borderId="14" xfId="0" applyNumberFormat="1" applyFont="1" applyBorder="1" applyAlignment="1" applyProtection="1">
      <alignment horizontal="center"/>
      <protection locked="0"/>
    </xf>
    <xf numFmtId="1" fontId="34" fillId="0" borderId="19"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1" fontId="34" fillId="0" borderId="33" xfId="0" applyNumberFormat="1" applyFont="1" applyBorder="1" applyAlignment="1" applyProtection="1">
      <alignment horizontal="center"/>
      <protection locked="0"/>
    </xf>
    <xf numFmtId="1" fontId="34" fillId="0" borderId="25" xfId="0" applyNumberFormat="1" applyFont="1" applyBorder="1" applyAlignment="1" applyProtection="1">
      <alignment horizontal="center"/>
      <protection locked="0"/>
    </xf>
    <xf numFmtId="1" fontId="34" fillId="0" borderId="24" xfId="0" applyNumberFormat="1" applyFont="1" applyBorder="1" applyAlignment="1" applyProtection="1">
      <alignment horizontal="center"/>
      <protection locked="0"/>
    </xf>
    <xf numFmtId="1" fontId="34" fillId="0" borderId="18"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9" fillId="0" borderId="19" xfId="0" applyFont="1" applyBorder="1" applyAlignment="1" applyProtection="1">
      <alignment horizontal="center"/>
      <protection/>
    </xf>
    <xf numFmtId="0" fontId="19" fillId="0" borderId="24" xfId="0" applyFont="1" applyBorder="1" applyAlignment="1" applyProtection="1">
      <alignment horizontal="center"/>
      <protection/>
    </xf>
    <xf numFmtId="0" fontId="0" fillId="0" borderId="42" xfId="0" applyFont="1" applyBorder="1" applyAlignment="1" applyProtection="1">
      <alignment horizontal="left"/>
      <protection/>
    </xf>
    <xf numFmtId="0" fontId="0" fillId="0" borderId="47" xfId="0" applyFont="1" applyBorder="1" applyAlignment="1" applyProtection="1">
      <alignment/>
      <protection/>
    </xf>
    <xf numFmtId="0" fontId="19" fillId="0" borderId="28" xfId="0" applyFont="1" applyBorder="1" applyAlignment="1" applyProtection="1">
      <alignment horizontal="center"/>
      <protection/>
    </xf>
    <xf numFmtId="0" fontId="0" fillId="0" borderId="0" xfId="0" applyFont="1" applyBorder="1" applyAlignment="1" applyProtection="1">
      <alignment wrapText="1"/>
      <protection/>
    </xf>
    <xf numFmtId="0" fontId="33" fillId="0" borderId="0" xfId="0" applyFont="1" applyFill="1" applyBorder="1" applyAlignment="1" applyProtection="1">
      <alignment horizontal="center"/>
      <protection/>
    </xf>
    <xf numFmtId="49" fontId="7" fillId="0" borderId="16" xfId="0" applyNumberFormat="1" applyFont="1" applyBorder="1" applyAlignment="1" applyProtection="1">
      <alignment/>
      <protection/>
    </xf>
    <xf numFmtId="0" fontId="21" fillId="0" borderId="16" xfId="0" applyFont="1" applyBorder="1" applyAlignment="1" applyProtection="1">
      <alignment horizontal="center"/>
      <protection/>
    </xf>
    <xf numFmtId="0" fontId="4" fillId="0" borderId="30" xfId="0" applyFont="1" applyBorder="1" applyAlignment="1" applyProtection="1">
      <alignment wrapText="1"/>
      <protection/>
    </xf>
    <xf numFmtId="0" fontId="4" fillId="0" borderId="42" xfId="0" applyFont="1" applyBorder="1" applyAlignment="1" applyProtection="1">
      <alignment/>
      <protection/>
    </xf>
    <xf numFmtId="0" fontId="4" fillId="0" borderId="42" xfId="0" applyFont="1" applyBorder="1" applyAlignment="1" applyProtection="1">
      <alignment horizontal="left" vertical="top" wrapText="1"/>
      <protection/>
    </xf>
    <xf numFmtId="0" fontId="4" fillId="0" borderId="42" xfId="0" applyFont="1" applyBorder="1" applyAlignment="1" applyProtection="1">
      <alignment horizontal="left"/>
      <protection/>
    </xf>
    <xf numFmtId="0" fontId="4" fillId="0" borderId="40" xfId="0" applyFont="1" applyBorder="1" applyAlignment="1" applyProtection="1">
      <alignment wrapText="1"/>
      <protection/>
    </xf>
    <xf numFmtId="49" fontId="7" fillId="0" borderId="24" xfId="0" applyNumberFormat="1" applyFont="1" applyBorder="1" applyAlignment="1" applyProtection="1">
      <alignment/>
      <protection/>
    </xf>
    <xf numFmtId="49" fontId="0" fillId="0" borderId="0" xfId="0" applyNumberFormat="1" applyAlignment="1" applyProtection="1">
      <alignment/>
      <protection/>
    </xf>
    <xf numFmtId="49" fontId="7" fillId="0" borderId="16" xfId="0" applyNumberFormat="1" applyFont="1" applyBorder="1" applyAlignment="1" applyProtection="1">
      <alignment wrapText="1"/>
      <protection/>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85" fontId="22" fillId="0" borderId="16" xfId="0" applyNumberFormat="1" applyFont="1" applyBorder="1" applyAlignment="1" applyProtection="1">
      <alignment horizontal="center"/>
      <protection locked="0"/>
    </xf>
    <xf numFmtId="185" fontId="22" fillId="0" borderId="17" xfId="0" applyNumberFormat="1" applyFont="1" applyBorder="1" applyAlignment="1" applyProtection="1">
      <alignment horizontal="center"/>
      <protection locked="0"/>
    </xf>
    <xf numFmtId="185" fontId="22" fillId="0" borderId="24" xfId="0" applyNumberFormat="1" applyFont="1" applyBorder="1" applyAlignment="1" applyProtection="1">
      <alignment horizontal="center"/>
      <protection locked="0"/>
    </xf>
    <xf numFmtId="185" fontId="22" fillId="0" borderId="18" xfId="0" applyNumberFormat="1" applyFont="1" applyBorder="1" applyAlignment="1" applyProtection="1">
      <alignment horizontal="center"/>
      <protection locked="0"/>
    </xf>
    <xf numFmtId="0" fontId="19" fillId="0" borderId="22" xfId="0" applyFont="1" applyBorder="1" applyAlignment="1" applyProtection="1">
      <alignment horizontal="center"/>
      <protection/>
    </xf>
    <xf numFmtId="1" fontId="19" fillId="0" borderId="24"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0" fillId="0" borderId="53" xfId="0" applyBorder="1" applyAlignment="1" applyProtection="1">
      <alignment/>
      <protection/>
    </xf>
    <xf numFmtId="0" fontId="19" fillId="0" borderId="23" xfId="0" applyFont="1" applyBorder="1" applyAlignment="1" applyProtection="1">
      <alignment horizont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0" borderId="24" xfId="0" applyFont="1" applyBorder="1" applyAlignment="1" applyProtection="1">
      <alignment horizontal="center"/>
      <protection/>
    </xf>
    <xf numFmtId="1" fontId="21" fillId="0" borderId="16" xfId="0" applyNumberFormat="1" applyFont="1" applyBorder="1" applyAlignment="1" applyProtection="1">
      <alignment horizontal="center"/>
      <protection/>
    </xf>
    <xf numFmtId="1" fontId="19" fillId="0" borderId="20" xfId="0" applyNumberFormat="1" applyFont="1" applyBorder="1" applyAlignment="1" applyProtection="1">
      <alignment horizontal="center"/>
      <protection/>
    </xf>
    <xf numFmtId="0" fontId="21" fillId="0" borderId="17" xfId="0" applyFont="1" applyBorder="1" applyAlignment="1" applyProtection="1">
      <alignment horizontal="center"/>
      <protection/>
    </xf>
    <xf numFmtId="0" fontId="19" fillId="0" borderId="23" xfId="0" applyFont="1" applyBorder="1" applyAlignment="1" applyProtection="1">
      <alignment horizontal="center"/>
      <protection/>
    </xf>
    <xf numFmtId="0" fontId="21" fillId="0" borderId="13" xfId="0" applyFont="1" applyBorder="1" applyAlignment="1" applyProtection="1">
      <alignment horizontal="center"/>
      <protection/>
    </xf>
    <xf numFmtId="0" fontId="19"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0" xfId="0" applyFont="1" applyBorder="1" applyAlignment="1" applyProtection="1">
      <alignment horizontal="center"/>
      <protection/>
    </xf>
    <xf numFmtId="4" fontId="21" fillId="0" borderId="17" xfId="0" applyNumberFormat="1" applyFont="1" applyBorder="1" applyAlignment="1" applyProtection="1">
      <alignment horizontal="center"/>
      <protection/>
    </xf>
    <xf numFmtId="4" fontId="21" fillId="0" borderId="13" xfId="0" applyNumberFormat="1" applyFont="1" applyBorder="1" applyAlignment="1" applyProtection="1">
      <alignment horizontal="center"/>
      <protection/>
    </xf>
    <xf numFmtId="4" fontId="21" fillId="0" borderId="25" xfId="0" applyNumberFormat="1" applyFont="1" applyBorder="1" applyAlignment="1" applyProtection="1">
      <alignment horizontal="center"/>
      <protection/>
    </xf>
    <xf numFmtId="4" fontId="21" fillId="0" borderId="18" xfId="0" applyNumberFormat="1" applyFont="1" applyBorder="1" applyAlignment="1" applyProtection="1">
      <alignment horizontal="center"/>
      <protection/>
    </xf>
    <xf numFmtId="3" fontId="22"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center"/>
      <protection/>
    </xf>
    <xf numFmtId="3" fontId="22" fillId="0" borderId="0" xfId="0" applyNumberFormat="1" applyFont="1" applyBorder="1" applyAlignment="1" applyProtection="1">
      <alignment horizontal="center" vertical="top"/>
      <protection/>
    </xf>
    <xf numFmtId="3" fontId="21" fillId="0" borderId="17"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protection/>
    </xf>
    <xf numFmtId="0" fontId="4" fillId="0" borderId="40" xfId="0" applyFont="1" applyBorder="1" applyAlignment="1" applyProtection="1">
      <alignment/>
      <protection/>
    </xf>
    <xf numFmtId="2" fontId="22" fillId="0" borderId="24" xfId="0" applyNumberFormat="1"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7" fillId="0" borderId="19" xfId="0" applyFont="1" applyBorder="1" applyAlignment="1" applyProtection="1">
      <alignment horizontal="center"/>
      <protection locked="0"/>
    </xf>
    <xf numFmtId="49" fontId="4" fillId="0" borderId="24" xfId="0" applyNumberFormat="1" applyFont="1" applyBorder="1" applyAlignment="1" applyProtection="1">
      <alignment/>
      <protection locked="0"/>
    </xf>
    <xf numFmtId="49" fontId="4" fillId="0" borderId="42" xfId="0" applyNumberFormat="1" applyFont="1" applyBorder="1" applyAlignment="1" applyProtection="1">
      <alignment wrapText="1"/>
      <protection locked="0"/>
    </xf>
    <xf numFmtId="1" fontId="7" fillId="33" borderId="36" xfId="0" applyNumberFormat="1" applyFont="1" applyFill="1" applyBorder="1" applyAlignment="1" applyProtection="1">
      <alignment horizontal="center" wrapText="1"/>
      <protection/>
    </xf>
    <xf numFmtId="1" fontId="22" fillId="0" borderId="56" xfId="0" applyNumberFormat="1" applyFont="1" applyBorder="1" applyAlignment="1" applyProtection="1">
      <alignment horizontal="center"/>
      <protection locked="0"/>
    </xf>
    <xf numFmtId="1" fontId="22" fillId="0" borderId="57" xfId="0" applyNumberFormat="1" applyFont="1" applyBorder="1" applyAlignment="1" applyProtection="1">
      <alignment horizontal="center"/>
      <protection locked="0"/>
    </xf>
    <xf numFmtId="1" fontId="22" fillId="0" borderId="58" xfId="0" applyNumberFormat="1" applyFont="1" applyBorder="1" applyAlignment="1" applyProtection="1">
      <alignment horizontal="center"/>
      <protection locked="0"/>
    </xf>
    <xf numFmtId="183" fontId="22" fillId="0" borderId="14" xfId="0" applyNumberFormat="1" applyFont="1" applyBorder="1" applyAlignment="1" applyProtection="1">
      <alignment horizontal="center"/>
      <protection locked="0"/>
    </xf>
    <xf numFmtId="49" fontId="7" fillId="33" borderId="59" xfId="0" applyNumberFormat="1" applyFont="1" applyFill="1" applyBorder="1" applyAlignment="1" applyProtection="1">
      <alignment horizontal="center" vertical="center" wrapText="1"/>
      <protection/>
    </xf>
    <xf numFmtId="0" fontId="7" fillId="33" borderId="60" xfId="0" applyFont="1" applyFill="1" applyBorder="1" applyAlignment="1" applyProtection="1">
      <alignment horizontal="center" wrapText="1"/>
      <protection/>
    </xf>
    <xf numFmtId="49" fontId="7" fillId="0" borderId="27" xfId="0" applyNumberFormat="1" applyFont="1" applyBorder="1" applyAlignment="1" applyProtection="1">
      <alignment horizontal="left"/>
      <protection/>
    </xf>
    <xf numFmtId="0" fontId="18" fillId="0" borderId="18" xfId="0" applyFont="1" applyBorder="1" applyAlignment="1" applyProtection="1">
      <alignment horizontal="center" vertical="center"/>
      <protection locked="0"/>
    </xf>
    <xf numFmtId="1" fontId="19" fillId="0" borderId="14" xfId="0" applyNumberFormat="1" applyFont="1" applyBorder="1" applyAlignment="1" applyProtection="1">
      <alignment horizontal="center"/>
      <protection/>
    </xf>
    <xf numFmtId="3" fontId="25" fillId="0" borderId="18" xfId="0" applyNumberFormat="1" applyFont="1" applyBorder="1" applyAlignment="1" applyProtection="1">
      <alignment horizontal="center"/>
      <protection locked="0"/>
    </xf>
    <xf numFmtId="0" fontId="0" fillId="0" borderId="0" xfId="0" applyFont="1" applyBorder="1" applyAlignment="1">
      <alignment/>
    </xf>
    <xf numFmtId="0" fontId="7"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xf>
    <xf numFmtId="49" fontId="4" fillId="0" borderId="42" xfId="0" applyNumberFormat="1" applyFont="1" applyFill="1" applyBorder="1" applyAlignment="1" applyProtection="1">
      <alignment/>
      <protection/>
    </xf>
    <xf numFmtId="0" fontId="4"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righ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10" fillId="0" borderId="0" xfId="0" applyFont="1" applyAlignment="1" applyProtection="1">
      <alignment vertical="top" wrapText="1"/>
      <protection locked="0"/>
    </xf>
    <xf numFmtId="0" fontId="10" fillId="0" borderId="0" xfId="0" applyFont="1" applyAlignment="1" applyProtection="1">
      <alignment/>
      <protection locked="0"/>
    </xf>
    <xf numFmtId="0" fontId="11" fillId="0" borderId="0" xfId="0" applyFont="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protection locked="0"/>
    </xf>
    <xf numFmtId="0" fontId="14" fillId="0" borderId="0" xfId="0" applyFont="1" applyBorder="1" applyAlignment="1" applyProtection="1">
      <alignment/>
      <protection locked="0"/>
    </xf>
    <xf numFmtId="0" fontId="41" fillId="0" borderId="0" xfId="0" applyFont="1" applyBorder="1" applyAlignment="1" applyProtection="1">
      <alignment/>
      <protection locked="0"/>
    </xf>
    <xf numFmtId="0" fontId="12" fillId="0" borderId="0" xfId="0" applyFont="1" applyBorder="1" applyAlignment="1" applyProtection="1">
      <alignment/>
      <protection locked="0"/>
    </xf>
    <xf numFmtId="0" fontId="31" fillId="0" borderId="19" xfId="0" applyFont="1" applyBorder="1" applyAlignment="1" applyProtection="1">
      <alignment/>
      <protection locked="0"/>
    </xf>
    <xf numFmtId="0" fontId="12" fillId="0" borderId="0" xfId="0" applyFont="1" applyFill="1" applyBorder="1" applyAlignment="1" applyProtection="1">
      <alignment/>
      <protection locked="0"/>
    </xf>
    <xf numFmtId="0" fontId="14" fillId="0" borderId="11" xfId="0" applyFont="1" applyBorder="1" applyAlignment="1" applyProtection="1">
      <alignment/>
      <protection locked="0"/>
    </xf>
    <xf numFmtId="0" fontId="14" fillId="0" borderId="0" xfId="0" applyFont="1" applyBorder="1" applyAlignment="1" applyProtection="1">
      <alignment/>
      <protection locked="0"/>
    </xf>
    <xf numFmtId="0" fontId="4" fillId="0" borderId="0" xfId="0" applyFont="1" applyBorder="1" applyAlignment="1" applyProtection="1">
      <alignment/>
      <protection locked="0"/>
    </xf>
    <xf numFmtId="0" fontId="14" fillId="0" borderId="12" xfId="0" applyFont="1" applyBorder="1" applyAlignment="1" applyProtection="1">
      <alignment/>
      <protection locked="0"/>
    </xf>
    <xf numFmtId="0" fontId="17" fillId="0" borderId="12" xfId="0" applyFont="1" applyBorder="1" applyAlignment="1" applyProtection="1">
      <alignment/>
      <protection locked="0"/>
    </xf>
    <xf numFmtId="0" fontId="17" fillId="0" borderId="0" xfId="0" applyFont="1" applyBorder="1" applyAlignment="1" applyProtection="1">
      <alignment/>
      <protection locked="0"/>
    </xf>
    <xf numFmtId="0" fontId="14" fillId="0" borderId="0" xfId="0" applyFont="1" applyAlignment="1" applyProtection="1">
      <alignment/>
      <protection locked="0"/>
    </xf>
    <xf numFmtId="0" fontId="0" fillId="0" borderId="10" xfId="0" applyFont="1" applyBorder="1" applyAlignment="1" applyProtection="1">
      <alignment horizontal="center"/>
      <protection/>
    </xf>
    <xf numFmtId="0" fontId="0" fillId="0" borderId="10" xfId="0" applyFont="1" applyBorder="1" applyAlignment="1" applyProtection="1">
      <alignment horizontal="center"/>
      <protection/>
    </xf>
    <xf numFmtId="49" fontId="7" fillId="0" borderId="28"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center"/>
      <protection/>
    </xf>
    <xf numFmtId="0" fontId="4" fillId="0" borderId="19" xfId="0" applyFont="1" applyFill="1" applyBorder="1" applyAlignment="1" applyProtection="1">
      <alignment horizontal="left" vertical="top" wrapText="1"/>
      <protection/>
    </xf>
    <xf numFmtId="49" fontId="4" fillId="0" borderId="27" xfId="0" applyNumberFormat="1" applyFont="1" applyFill="1" applyBorder="1" applyAlignment="1" applyProtection="1">
      <alignment horizontal="right"/>
      <protection/>
    </xf>
    <xf numFmtId="49" fontId="4" fillId="0" borderId="19" xfId="0" applyNumberFormat="1" applyFont="1" applyFill="1" applyBorder="1" applyAlignment="1" applyProtection="1">
      <alignment/>
      <protection/>
    </xf>
    <xf numFmtId="49" fontId="4" fillId="0" borderId="27" xfId="0" applyNumberFormat="1" applyFont="1" applyFill="1" applyBorder="1" applyAlignment="1" applyProtection="1">
      <alignment horizontal="right"/>
      <protection/>
    </xf>
    <xf numFmtId="49" fontId="4" fillId="0" borderId="27" xfId="0" applyNumberFormat="1" applyFont="1" applyFill="1" applyBorder="1" applyAlignment="1" applyProtection="1">
      <alignment horizontal="center"/>
      <protection/>
    </xf>
    <xf numFmtId="49" fontId="4" fillId="0" borderId="19" xfId="0" applyNumberFormat="1" applyFont="1" applyFill="1" applyBorder="1" applyAlignment="1" applyProtection="1">
      <alignment wrapText="1"/>
      <protection/>
    </xf>
    <xf numFmtId="49" fontId="4" fillId="0" borderId="33" xfId="0" applyNumberFormat="1" applyFont="1" applyFill="1" applyBorder="1" applyAlignment="1" applyProtection="1">
      <alignment horizontal="right"/>
      <protection/>
    </xf>
    <xf numFmtId="49" fontId="4" fillId="0" borderId="24" xfId="0" applyNumberFormat="1" applyFont="1" applyFill="1" applyBorder="1" applyAlignment="1" applyProtection="1">
      <alignment/>
      <protection/>
    </xf>
    <xf numFmtId="49" fontId="4" fillId="0" borderId="24" xfId="0" applyNumberFormat="1" applyFont="1" applyFill="1" applyBorder="1" applyAlignment="1" applyProtection="1">
      <alignment horizontal="right"/>
      <protection/>
    </xf>
    <xf numFmtId="0" fontId="4" fillId="0" borderId="42" xfId="0" applyFont="1" applyFill="1" applyBorder="1" applyAlignment="1" applyProtection="1">
      <alignment horizontal="left" wrapText="1"/>
      <protection/>
    </xf>
    <xf numFmtId="1" fontId="49" fillId="0" borderId="28" xfId="0" applyNumberFormat="1" applyFont="1" applyFill="1" applyBorder="1" applyAlignment="1" applyProtection="1">
      <alignment horizontal="center"/>
      <protection/>
    </xf>
    <xf numFmtId="1" fontId="49" fillId="0" borderId="15" xfId="0" applyNumberFormat="1" applyFont="1" applyFill="1" applyBorder="1" applyAlignment="1" applyProtection="1">
      <alignment horizontal="center"/>
      <protection/>
    </xf>
    <xf numFmtId="1" fontId="49" fillId="0" borderId="16" xfId="0" applyNumberFormat="1" applyFont="1" applyFill="1" applyBorder="1" applyAlignment="1" applyProtection="1">
      <alignment horizontal="center"/>
      <protection/>
    </xf>
    <xf numFmtId="1" fontId="49" fillId="0" borderId="19" xfId="0" applyNumberFormat="1" applyFont="1" applyFill="1" applyBorder="1" applyAlignment="1" applyProtection="1">
      <alignment horizontal="center"/>
      <protection/>
    </xf>
    <xf numFmtId="1" fontId="49" fillId="0" borderId="19" xfId="0" applyNumberFormat="1" applyFont="1" applyFill="1" applyBorder="1" applyAlignment="1" applyProtection="1">
      <alignment horizontal="center"/>
      <protection locked="0"/>
    </xf>
    <xf numFmtId="1" fontId="49" fillId="0" borderId="13" xfId="0" applyNumberFormat="1" applyFont="1" applyFill="1" applyBorder="1" applyAlignment="1" applyProtection="1">
      <alignment horizontal="center"/>
      <protection locked="0"/>
    </xf>
    <xf numFmtId="0" fontId="49" fillId="0" borderId="19" xfId="0" applyFont="1" applyFill="1" applyBorder="1" applyAlignment="1" applyProtection="1">
      <alignment horizontal="center"/>
      <protection locked="0"/>
    </xf>
    <xf numFmtId="0" fontId="49" fillId="0" borderId="13" xfId="0" applyFont="1" applyFill="1" applyBorder="1" applyAlignment="1" applyProtection="1">
      <alignment horizontal="center"/>
      <protection locked="0"/>
    </xf>
    <xf numFmtId="49" fontId="4" fillId="0" borderId="19" xfId="0" applyNumberFormat="1" applyFont="1" applyFill="1" applyBorder="1" applyAlignment="1" applyProtection="1">
      <alignment wrapText="1"/>
      <protection/>
    </xf>
    <xf numFmtId="0" fontId="49" fillId="0" borderId="20"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5" xfId="0" applyFont="1" applyFill="1" applyBorder="1" applyAlignment="1" applyProtection="1">
      <alignment horizontal="center"/>
      <protection locked="0"/>
    </xf>
    <xf numFmtId="0" fontId="49" fillId="0" borderId="19" xfId="0" applyFont="1" applyFill="1" applyBorder="1" applyAlignment="1" applyProtection="1">
      <alignment horizontal="center"/>
      <protection/>
    </xf>
    <xf numFmtId="0" fontId="49" fillId="0" borderId="24" xfId="0" applyFont="1" applyFill="1" applyBorder="1" applyAlignment="1" applyProtection="1">
      <alignment horizontal="center"/>
      <protection/>
    </xf>
    <xf numFmtId="0" fontId="49" fillId="0" borderId="21" xfId="0" applyFont="1" applyFill="1" applyBorder="1" applyAlignment="1" applyProtection="1">
      <alignment horizontal="center"/>
      <protection locked="0"/>
    </xf>
    <xf numFmtId="0" fontId="49" fillId="0" borderId="18" xfId="0" applyFont="1" applyFill="1" applyBorder="1" applyAlignment="1" applyProtection="1">
      <alignment horizontal="center"/>
      <protection locked="0"/>
    </xf>
    <xf numFmtId="49" fontId="4" fillId="0" borderId="19" xfId="0" applyNumberFormat="1" applyFont="1" applyFill="1" applyBorder="1" applyAlignment="1" applyProtection="1">
      <alignment vertical="top" wrapText="1"/>
      <protection/>
    </xf>
    <xf numFmtId="49" fontId="7" fillId="0" borderId="19" xfId="0" applyNumberFormat="1" applyFont="1" applyFill="1" applyBorder="1" applyAlignment="1" applyProtection="1">
      <alignment horizontal="center"/>
      <protection/>
    </xf>
    <xf numFmtId="0" fontId="7" fillId="0" borderId="2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42" xfId="0" applyFont="1" applyFill="1" applyBorder="1" applyAlignment="1" applyProtection="1">
      <alignment/>
      <protection/>
    </xf>
    <xf numFmtId="49" fontId="4" fillId="0" borderId="42" xfId="0" applyNumberFormat="1" applyFont="1" applyFill="1" applyBorder="1" applyAlignment="1" applyProtection="1">
      <alignment/>
      <protection/>
    </xf>
    <xf numFmtId="0" fontId="4" fillId="0" borderId="19" xfId="0" applyFont="1" applyFill="1" applyBorder="1" applyAlignment="1" applyProtection="1">
      <alignment/>
      <protection/>
    </xf>
    <xf numFmtId="49" fontId="7" fillId="0" borderId="46" xfId="0" applyNumberFormat="1" applyFont="1" applyFill="1" applyBorder="1" applyAlignment="1" applyProtection="1">
      <alignment/>
      <protection/>
    </xf>
    <xf numFmtId="0" fontId="4" fillId="0" borderId="46" xfId="0" applyFont="1" applyFill="1" applyBorder="1" applyAlignment="1" applyProtection="1">
      <alignment/>
      <protection/>
    </xf>
    <xf numFmtId="0" fontId="4" fillId="0" borderId="0" xfId="0" applyFont="1" applyFill="1" applyBorder="1" applyAlignment="1" applyProtection="1">
      <alignment/>
      <protection/>
    </xf>
    <xf numFmtId="49" fontId="4" fillId="0" borderId="47" xfId="0" applyNumberFormat="1" applyFont="1" applyFill="1" applyBorder="1" applyAlignment="1" applyProtection="1">
      <alignment/>
      <protection/>
    </xf>
    <xf numFmtId="49" fontId="4" fillId="0" borderId="19" xfId="0" applyNumberFormat="1" applyFont="1" applyFill="1" applyBorder="1" applyAlignment="1" applyProtection="1">
      <alignment horizontal="right"/>
      <protection/>
    </xf>
    <xf numFmtId="0" fontId="0" fillId="0" borderId="19" xfId="0" applyFont="1" applyFill="1" applyBorder="1" applyAlignment="1" applyProtection="1">
      <alignment/>
      <protection/>
    </xf>
    <xf numFmtId="0" fontId="0" fillId="0" borderId="0" xfId="0" applyFont="1" applyFill="1" applyAlignment="1" applyProtection="1">
      <alignment/>
      <protection/>
    </xf>
    <xf numFmtId="0" fontId="14" fillId="0" borderId="11" xfId="0" applyFont="1" applyBorder="1" applyAlignment="1" applyProtection="1">
      <alignment/>
      <protection locked="0"/>
    </xf>
    <xf numFmtId="0" fontId="0" fillId="0" borderId="11" xfId="0" applyBorder="1" applyAlignment="1" applyProtection="1">
      <alignment/>
      <protection locked="0"/>
    </xf>
    <xf numFmtId="0" fontId="13" fillId="0" borderId="0" xfId="0" applyFont="1" applyFill="1" applyBorder="1" applyAlignment="1" applyProtection="1">
      <alignment horizontal="left"/>
      <protection locked="0"/>
    </xf>
    <xf numFmtId="0" fontId="11" fillId="0" borderId="0" xfId="0" applyFont="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14" fillId="0" borderId="10" xfId="0" applyFont="1" applyBorder="1" applyAlignment="1" applyProtection="1">
      <alignment/>
      <protection locked="0"/>
    </xf>
    <xf numFmtId="0" fontId="0" fillId="0" borderId="10" xfId="0" applyBorder="1" applyAlignment="1" applyProtection="1">
      <alignment/>
      <protection locked="0"/>
    </xf>
    <xf numFmtId="14" fontId="4" fillId="0" borderId="0" xfId="0" applyNumberFormat="1" applyFont="1" applyBorder="1" applyAlignment="1" applyProtection="1">
      <alignment horizontal="right"/>
      <protection locked="0"/>
    </xf>
    <xf numFmtId="0" fontId="0" fillId="0" borderId="0" xfId="0" applyAlignment="1" applyProtection="1">
      <alignment horizontal="right"/>
      <protection locked="0"/>
    </xf>
    <xf numFmtId="0" fontId="8" fillId="0" borderId="0" xfId="0" applyFont="1" applyBorder="1" applyAlignment="1" applyProtection="1">
      <alignment horizontal="center"/>
      <protection locked="0"/>
    </xf>
    <xf numFmtId="0" fontId="7" fillId="0" borderId="0" xfId="0" applyFont="1" applyAlignment="1" applyProtection="1">
      <alignment horizontal="left"/>
      <protection locked="0"/>
    </xf>
    <xf numFmtId="0" fontId="8" fillId="0" borderId="0" xfId="0" applyFont="1" applyAlignment="1" applyProtection="1">
      <alignment horizontal="center"/>
      <protection locked="0"/>
    </xf>
    <xf numFmtId="0" fontId="35" fillId="0" borderId="0" xfId="0" applyFont="1" applyAlignment="1" applyProtection="1">
      <alignment horizontal="center"/>
      <protection locked="0"/>
    </xf>
    <xf numFmtId="0" fontId="13" fillId="0" borderId="11" xfId="0" applyFont="1" applyFill="1" applyBorder="1" applyAlignment="1" applyProtection="1">
      <alignment horizontal="left"/>
      <protection locked="0"/>
    </xf>
    <xf numFmtId="0" fontId="7" fillId="0" borderId="0" xfId="0" applyFont="1" applyAlignment="1" applyProtection="1">
      <alignment horizontal="left" wrapText="1"/>
      <protection/>
    </xf>
    <xf numFmtId="0" fontId="4" fillId="0" borderId="61" xfId="0" applyFont="1"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62" xfId="0" applyBorder="1" applyAlignment="1" applyProtection="1">
      <alignment horizontal="left" wrapText="1"/>
      <protection/>
    </xf>
    <xf numFmtId="0" fontId="4" fillId="0" borderId="54" xfId="0" applyFont="1" applyBorder="1" applyAlignment="1" applyProtection="1">
      <alignment/>
      <protection/>
    </xf>
    <xf numFmtId="0" fontId="0" fillId="0" borderId="39" xfId="0" applyBorder="1" applyAlignment="1" applyProtection="1">
      <alignment/>
      <protection/>
    </xf>
    <xf numFmtId="0" fontId="0" fillId="0" borderId="29" xfId="0" applyBorder="1" applyAlignment="1" applyProtection="1">
      <alignment/>
      <protection/>
    </xf>
    <xf numFmtId="49" fontId="7" fillId="0" borderId="53" xfId="0" applyNumberFormat="1" applyFont="1" applyBorder="1" applyAlignment="1" applyProtection="1">
      <alignment horizontal="center"/>
      <protection/>
    </xf>
    <xf numFmtId="0" fontId="0" fillId="0" borderId="51" xfId="0" applyBorder="1" applyAlignment="1" applyProtection="1">
      <alignment horizontal="center"/>
      <protection/>
    </xf>
    <xf numFmtId="0" fontId="4" fillId="0" borderId="63" xfId="0" applyFont="1" applyBorder="1" applyAlignment="1" applyProtection="1">
      <alignment vertical="top"/>
      <protection/>
    </xf>
    <xf numFmtId="0" fontId="0" fillId="0" borderId="44" xfId="0" applyBorder="1" applyAlignment="1" applyProtection="1">
      <alignment/>
      <protection/>
    </xf>
    <xf numFmtId="0" fontId="0" fillId="0" borderId="64" xfId="0" applyBorder="1" applyAlignment="1" applyProtection="1">
      <alignment/>
      <protection/>
    </xf>
    <xf numFmtId="0" fontId="4" fillId="0" borderId="63" xfId="0" applyFont="1" applyBorder="1" applyAlignment="1" applyProtection="1">
      <alignment horizontal="left" vertical="top" wrapText="1"/>
      <protection/>
    </xf>
    <xf numFmtId="0" fontId="7" fillId="0" borderId="0" xfId="0" applyFont="1" applyAlignment="1" applyProtection="1">
      <alignment horizontal="left" vertical="top" wrapText="1"/>
      <protection/>
    </xf>
    <xf numFmtId="0" fontId="4" fillId="0" borderId="52" xfId="0" applyFont="1" applyBorder="1" applyAlignment="1" applyProtection="1">
      <alignment horizontal="left" wrapText="1"/>
      <protection/>
    </xf>
    <xf numFmtId="0" fontId="4" fillId="0" borderId="53" xfId="0" applyFont="1" applyBorder="1" applyAlignment="1" applyProtection="1">
      <alignment horizontal="left" wrapText="1"/>
      <protection/>
    </xf>
    <xf numFmtId="0" fontId="0" fillId="0" borderId="51" xfId="0" applyBorder="1" applyAlignment="1" applyProtection="1">
      <alignment horizontal="left"/>
      <protection/>
    </xf>
    <xf numFmtId="49" fontId="4" fillId="0" borderId="65" xfId="0" applyNumberFormat="1"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42" xfId="0" applyBorder="1" applyAlignment="1" applyProtection="1">
      <alignment horizontal="left"/>
      <protection/>
    </xf>
    <xf numFmtId="0" fontId="4" fillId="0" borderId="21" xfId="0" applyFont="1" applyBorder="1" applyAlignment="1" applyProtection="1">
      <alignment horizontal="left"/>
      <protection/>
    </xf>
    <xf numFmtId="0" fontId="4" fillId="0" borderId="46" xfId="0" applyFont="1"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0" fillId="33" borderId="39" xfId="0" applyFont="1" applyFill="1" applyBorder="1" applyAlignment="1" applyProtection="1">
      <alignment horizontal="left" vertical="center"/>
      <protection/>
    </xf>
    <xf numFmtId="0" fontId="0" fillId="0" borderId="29" xfId="0" applyBorder="1" applyAlignment="1" applyProtection="1">
      <alignment horizontal="left" vertical="center"/>
      <protection/>
    </xf>
    <xf numFmtId="0" fontId="4" fillId="0" borderId="54" xfId="0" applyFont="1" applyBorder="1" applyAlignment="1" applyProtection="1">
      <alignment horizontal="left"/>
      <protection/>
    </xf>
    <xf numFmtId="0" fontId="4" fillId="0" borderId="39" xfId="0" applyFont="1" applyBorder="1" applyAlignment="1" applyProtection="1">
      <alignment horizontal="left"/>
      <protection/>
    </xf>
    <xf numFmtId="0" fontId="0" fillId="0" borderId="29" xfId="0"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7" fillId="33" borderId="39" xfId="0" applyFont="1" applyFill="1" applyBorder="1" applyAlignment="1" applyProtection="1">
      <alignment horizontal="left" vertical="center" wrapText="1"/>
      <protection/>
    </xf>
    <xf numFmtId="49" fontId="7" fillId="0" borderId="26" xfId="0" applyNumberFormat="1" applyFont="1" applyBorder="1" applyAlignment="1" applyProtection="1">
      <alignment horizontal="center"/>
      <protection/>
    </xf>
    <xf numFmtId="0" fontId="0" fillId="0" borderId="51" xfId="0" applyBorder="1" applyAlignment="1" applyProtection="1">
      <alignment/>
      <protection/>
    </xf>
    <xf numFmtId="0" fontId="4" fillId="0" borderId="66" xfId="0" applyFont="1" applyBorder="1" applyAlignment="1" applyProtection="1">
      <alignment horizontal="left" vertical="top" wrapText="1"/>
      <protection/>
    </xf>
    <xf numFmtId="0" fontId="0" fillId="0" borderId="67"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4" fillId="0" borderId="68" xfId="0" applyFont="1" applyBorder="1" applyAlignment="1" applyProtection="1">
      <alignment horizontal="left" vertical="top" wrapText="1"/>
      <protection/>
    </xf>
    <xf numFmtId="0" fontId="0" fillId="0" borderId="64" xfId="0" applyFont="1" applyBorder="1" applyAlignment="1" applyProtection="1">
      <alignment horizontal="left" vertical="top"/>
      <protection/>
    </xf>
    <xf numFmtId="0" fontId="7" fillId="33" borderId="54" xfId="0" applyFont="1" applyFill="1" applyBorder="1" applyAlignment="1" applyProtection="1">
      <alignment horizontal="left" vertical="center"/>
      <protection/>
    </xf>
    <xf numFmtId="0" fontId="7" fillId="33" borderId="39" xfId="0" applyFont="1" applyFill="1" applyBorder="1" applyAlignment="1" applyProtection="1">
      <alignment horizontal="left" vertical="center"/>
      <protection/>
    </xf>
    <xf numFmtId="0" fontId="4" fillId="0" borderId="52" xfId="0" applyFont="1" applyBorder="1" applyAlignment="1" applyProtection="1">
      <alignment horizontal="left"/>
      <protection/>
    </xf>
    <xf numFmtId="0" fontId="4" fillId="0" borderId="53" xfId="0" applyFont="1" applyBorder="1" applyAlignment="1" applyProtection="1">
      <alignment horizontal="left"/>
      <protection/>
    </xf>
    <xf numFmtId="0" fontId="4" fillId="0" borderId="69" xfId="0" applyFont="1" applyBorder="1" applyAlignment="1" applyProtection="1">
      <alignment horizontal="left"/>
      <protection/>
    </xf>
    <xf numFmtId="0" fontId="4" fillId="0" borderId="50" xfId="0" applyFont="1" applyBorder="1" applyAlignment="1" applyProtection="1">
      <alignment horizontal="left"/>
      <protection/>
    </xf>
    <xf numFmtId="0" fontId="0" fillId="0" borderId="46" xfId="0" applyBorder="1" applyAlignment="1" applyProtection="1">
      <alignment horizontal="left"/>
      <protection/>
    </xf>
    <xf numFmtId="0" fontId="0" fillId="0" borderId="42" xfId="0" applyBorder="1" applyAlignment="1" applyProtection="1">
      <alignment horizontal="left" vertical="top"/>
      <protection/>
    </xf>
    <xf numFmtId="0" fontId="4" fillId="0" borderId="65"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49" fontId="4" fillId="0" borderId="21" xfId="0" applyNumberFormat="1" applyFont="1" applyBorder="1" applyAlignment="1" applyProtection="1">
      <alignment horizontal="left" vertical="top" wrapText="1"/>
      <protection/>
    </xf>
    <xf numFmtId="49" fontId="4" fillId="0" borderId="46" xfId="0" applyNumberFormat="1" applyFont="1" applyBorder="1" applyAlignment="1" applyProtection="1">
      <alignment horizontal="left" vertical="top" wrapText="1"/>
      <protection/>
    </xf>
    <xf numFmtId="0" fontId="7" fillId="33" borderId="54" xfId="0" applyFont="1" applyFill="1" applyBorder="1" applyAlignment="1" applyProtection="1">
      <alignment vertical="center" wrapText="1"/>
      <protection/>
    </xf>
    <xf numFmtId="0" fontId="7" fillId="33" borderId="39" xfId="0" applyFont="1" applyFill="1" applyBorder="1" applyAlignment="1" applyProtection="1">
      <alignment vertical="center" wrapText="1"/>
      <protection/>
    </xf>
    <xf numFmtId="0" fontId="0" fillId="0" borderId="29" xfId="0" applyBorder="1" applyAlignment="1" applyProtection="1">
      <alignment wrapText="1"/>
      <protection/>
    </xf>
    <xf numFmtId="0" fontId="4" fillId="0" borderId="11" xfId="0" applyFont="1" applyFill="1" applyBorder="1" applyAlignment="1" applyProtection="1">
      <alignment horizontal="left" vertical="top" wrapText="1"/>
      <protection/>
    </xf>
    <xf numFmtId="0" fontId="4" fillId="0" borderId="42" xfId="0" applyFont="1" applyFill="1" applyBorder="1" applyAlignment="1" applyProtection="1">
      <alignment wrapText="1"/>
      <protection/>
    </xf>
    <xf numFmtId="0" fontId="4" fillId="0" borderId="10" xfId="0" applyFont="1" applyBorder="1" applyAlignment="1" applyProtection="1">
      <alignment wrapText="1"/>
      <protection/>
    </xf>
    <xf numFmtId="0" fontId="4" fillId="0" borderId="48" xfId="0" applyFont="1" applyBorder="1" applyAlignment="1" applyProtection="1">
      <alignment wrapText="1"/>
      <protection/>
    </xf>
    <xf numFmtId="0" fontId="38" fillId="0" borderId="0" xfId="0" applyFont="1" applyBorder="1" applyAlignment="1" applyProtection="1">
      <alignment horizontal="left" wrapText="1"/>
      <protection/>
    </xf>
    <xf numFmtId="0" fontId="7" fillId="0" borderId="0" xfId="0" applyFont="1" applyBorder="1" applyAlignment="1" applyProtection="1">
      <alignment/>
      <protection/>
    </xf>
    <xf numFmtId="0" fontId="7" fillId="33" borderId="54"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4" fillId="0" borderId="52" xfId="0" applyFont="1" applyBorder="1" applyAlignment="1" applyProtection="1">
      <alignment wrapText="1"/>
      <protection/>
    </xf>
    <xf numFmtId="0" fontId="4" fillId="0" borderId="53" xfId="0" applyFont="1" applyBorder="1" applyAlignment="1" applyProtection="1">
      <alignment wrapText="1"/>
      <protection/>
    </xf>
    <xf numFmtId="0" fontId="0" fillId="0" borderId="51" xfId="0" applyBorder="1" applyAlignment="1" applyProtection="1">
      <alignment/>
      <protection/>
    </xf>
    <xf numFmtId="0" fontId="4" fillId="0" borderId="11" xfId="0" applyFont="1" applyBorder="1" applyAlignment="1" applyProtection="1">
      <alignment wrapText="1"/>
      <protection/>
    </xf>
    <xf numFmtId="0" fontId="4" fillId="0" borderId="42" xfId="0" applyFont="1" applyBorder="1" applyAlignment="1" applyProtection="1">
      <alignment/>
      <protection/>
    </xf>
    <xf numFmtId="0" fontId="0" fillId="0" borderId="39" xfId="0" applyFont="1" applyBorder="1" applyAlignment="1" applyProtection="1">
      <alignment horizontal="left"/>
      <protection/>
    </xf>
    <xf numFmtId="0" fontId="4" fillId="0" borderId="52" xfId="0" applyFont="1" applyBorder="1" applyAlignment="1" applyProtection="1">
      <alignment horizontal="left" vertical="top" wrapText="1"/>
      <protection/>
    </xf>
    <xf numFmtId="0" fontId="0" fillId="0" borderId="53" xfId="0" applyFont="1" applyBorder="1" applyAlignment="1" applyProtection="1">
      <alignment horizontal="left" vertical="top" wrapText="1"/>
      <protection/>
    </xf>
    <xf numFmtId="0" fontId="7" fillId="0" borderId="54" xfId="0" applyFont="1" applyFill="1" applyBorder="1" applyAlignment="1" applyProtection="1">
      <alignment/>
      <protection/>
    </xf>
    <xf numFmtId="0" fontId="0" fillId="0" borderId="39" xfId="0" applyFont="1" applyFill="1" applyBorder="1" applyAlignment="1" applyProtection="1">
      <alignment/>
      <protection/>
    </xf>
    <xf numFmtId="0" fontId="0" fillId="0" borderId="29" xfId="0" applyFont="1" applyFill="1" applyBorder="1" applyAlignment="1" applyProtection="1">
      <alignment/>
      <protection/>
    </xf>
    <xf numFmtId="0" fontId="4" fillId="0" borderId="54" xfId="0" applyFont="1" applyBorder="1" applyAlignment="1" applyProtection="1">
      <alignment wrapText="1"/>
      <protection/>
    </xf>
    <xf numFmtId="0" fontId="0" fillId="0" borderId="39" xfId="0" applyFont="1" applyBorder="1" applyAlignment="1" applyProtection="1">
      <alignment wrapText="1"/>
      <protection/>
    </xf>
    <xf numFmtId="0" fontId="0" fillId="0" borderId="44" xfId="0" applyBorder="1" applyAlignment="1" applyProtection="1">
      <alignment horizontal="left" vertical="top" wrapText="1"/>
      <protection/>
    </xf>
    <xf numFmtId="0" fontId="0" fillId="0" borderId="64" xfId="0" applyBorder="1" applyAlignment="1" applyProtection="1">
      <alignment horizontal="left" vertical="top" wrapText="1"/>
      <protection/>
    </xf>
    <xf numFmtId="2" fontId="4" fillId="0" borderId="44" xfId="0" applyNumberFormat="1" applyFont="1" applyBorder="1" applyAlignment="1" applyProtection="1">
      <alignment vertical="top" wrapText="1"/>
      <protection/>
    </xf>
    <xf numFmtId="0" fontId="0" fillId="0" borderId="44" xfId="0" applyBorder="1" applyAlignment="1" applyProtection="1">
      <alignment vertical="top"/>
      <protection/>
    </xf>
    <xf numFmtId="0" fontId="0" fillId="0" borderId="64" xfId="0" applyBorder="1" applyAlignment="1" applyProtection="1">
      <alignment vertical="top"/>
      <protection/>
    </xf>
    <xf numFmtId="0" fontId="4" fillId="0" borderId="47" xfId="0" applyFont="1"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48" xfId="0" applyBorder="1" applyAlignment="1" applyProtection="1">
      <alignment vertical="center"/>
      <protection/>
    </xf>
    <xf numFmtId="0" fontId="24"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68" xfId="0" applyBorder="1" applyAlignment="1" applyProtection="1">
      <alignment/>
      <protection/>
    </xf>
    <xf numFmtId="0" fontId="0" fillId="0" borderId="32" xfId="0" applyBorder="1" applyAlignment="1" applyProtection="1">
      <alignment/>
      <protection/>
    </xf>
    <xf numFmtId="0" fontId="4" fillId="0" borderId="69" xfId="0" applyFont="1" applyBorder="1" applyAlignment="1" applyProtection="1">
      <alignment wrapText="1"/>
      <protection/>
    </xf>
    <xf numFmtId="0" fontId="4" fillId="0" borderId="50" xfId="0" applyFont="1" applyBorder="1" applyAlignment="1" applyProtection="1">
      <alignment wrapText="1"/>
      <protection/>
    </xf>
    <xf numFmtId="0" fontId="0" fillId="0" borderId="46" xfId="0" applyBorder="1" applyAlignment="1" applyProtection="1">
      <alignment wrapText="1"/>
      <protection/>
    </xf>
    <xf numFmtId="0" fontId="4" fillId="0" borderId="21" xfId="0" applyFont="1" applyBorder="1" applyAlignment="1" applyProtection="1">
      <alignment wrapText="1"/>
      <protection/>
    </xf>
    <xf numFmtId="0" fontId="4" fillId="0" borderId="46" xfId="0" applyFont="1" applyBorder="1" applyAlignment="1" applyProtection="1">
      <alignment/>
      <protection/>
    </xf>
    <xf numFmtId="0" fontId="4" fillId="0" borderId="33" xfId="0" applyFont="1" applyBorder="1" applyAlignment="1" applyProtection="1">
      <alignment vertical="top"/>
      <protection/>
    </xf>
    <xf numFmtId="0" fontId="0" fillId="0" borderId="43" xfId="0" applyBorder="1" applyAlignment="1" applyProtection="1">
      <alignment vertical="top"/>
      <protection/>
    </xf>
    <xf numFmtId="0" fontId="0" fillId="0" borderId="27" xfId="0" applyBorder="1" applyAlignment="1" applyProtection="1">
      <alignment vertical="top"/>
      <protection/>
    </xf>
    <xf numFmtId="0" fontId="0" fillId="0" borderId="51" xfId="0" applyBorder="1" applyAlignment="1" applyProtection="1">
      <alignment wrapText="1"/>
      <protection/>
    </xf>
    <xf numFmtId="0" fontId="0" fillId="0" borderId="46" xfId="0" applyBorder="1" applyAlignment="1" applyProtection="1">
      <alignment/>
      <protection/>
    </xf>
    <xf numFmtId="0" fontId="36" fillId="0" borderId="0" xfId="0" applyFont="1" applyBorder="1" applyAlignment="1" applyProtection="1">
      <alignment horizontal="left" vertical="top" wrapText="1"/>
      <protection/>
    </xf>
    <xf numFmtId="0" fontId="0" fillId="0" borderId="0" xfId="0" applyBorder="1" applyAlignment="1" applyProtection="1">
      <alignment/>
      <protection/>
    </xf>
    <xf numFmtId="0" fontId="7" fillId="33" borderId="54" xfId="0" applyFont="1" applyFill="1" applyBorder="1" applyAlignment="1" applyProtection="1">
      <alignment horizontal="left" wrapText="1"/>
      <protection/>
    </xf>
    <xf numFmtId="0" fontId="0" fillId="0" borderId="29" xfId="0" applyBorder="1" applyAlignment="1" applyProtection="1">
      <alignment horizontal="left" wrapText="1"/>
      <protection/>
    </xf>
    <xf numFmtId="0" fontId="0" fillId="0" borderId="51" xfId="0" applyBorder="1" applyAlignment="1" applyProtection="1">
      <alignment horizontal="left" vertical="top" wrapText="1"/>
      <protection/>
    </xf>
    <xf numFmtId="0" fontId="7" fillId="33" borderId="54" xfId="0" applyFont="1" applyFill="1" applyBorder="1" applyAlignment="1" applyProtection="1">
      <alignment vertical="center" wrapText="1"/>
      <protection/>
    </xf>
    <xf numFmtId="0" fontId="4" fillId="0" borderId="52" xfId="0" applyFont="1" applyBorder="1" applyAlignment="1" applyProtection="1">
      <alignment wrapText="1"/>
      <protection/>
    </xf>
    <xf numFmtId="0" fontId="4" fillId="0" borderId="68" xfId="0" applyFont="1" applyBorder="1" applyAlignment="1" applyProtection="1">
      <alignment vertical="center" wrapText="1"/>
      <protection/>
    </xf>
    <xf numFmtId="0" fontId="0" fillId="0" borderId="44" xfId="0" applyBorder="1" applyAlignment="1" applyProtection="1">
      <alignment/>
      <protection/>
    </xf>
    <xf numFmtId="0" fontId="0" fillId="0" borderId="64" xfId="0" applyBorder="1" applyAlignment="1" applyProtection="1">
      <alignment/>
      <protection/>
    </xf>
    <xf numFmtId="49" fontId="4"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4" fillId="0" borderId="30" xfId="0" applyFont="1" applyFill="1" applyBorder="1" applyAlignment="1" applyProtection="1">
      <alignment horizontal="left"/>
      <protection/>
    </xf>
    <xf numFmtId="0" fontId="0" fillId="0" borderId="19" xfId="0" applyFont="1" applyFill="1" applyBorder="1" applyAlignment="1" applyProtection="1">
      <alignment horizontal="left"/>
      <protection/>
    </xf>
    <xf numFmtId="49" fontId="4" fillId="0" borderId="68" xfId="0" applyNumberFormat="1" applyFont="1" applyFill="1" applyBorder="1" applyAlignment="1" applyProtection="1">
      <alignment vertical="top"/>
      <protection/>
    </xf>
    <xf numFmtId="0" fontId="0" fillId="0" borderId="44" xfId="0" applyFont="1" applyFill="1" applyBorder="1" applyAlignment="1" applyProtection="1">
      <alignment vertical="top"/>
      <protection/>
    </xf>
    <xf numFmtId="0" fontId="0" fillId="0" borderId="64" xfId="0" applyFont="1" applyFill="1" applyBorder="1" applyAlignment="1" applyProtection="1">
      <alignment vertical="top"/>
      <protection/>
    </xf>
    <xf numFmtId="0" fontId="4" fillId="0" borderId="68" xfId="0" applyFont="1" applyFill="1" applyBorder="1" applyAlignment="1" applyProtection="1">
      <alignment horizontal="left" vertical="top" wrapText="1"/>
      <protection/>
    </xf>
    <xf numFmtId="0" fontId="0" fillId="0" borderId="44" xfId="0" applyFont="1" applyFill="1" applyBorder="1" applyAlignment="1" applyProtection="1">
      <alignment/>
      <protection/>
    </xf>
    <xf numFmtId="0" fontId="0" fillId="0" borderId="32" xfId="0" applyFont="1" applyFill="1" applyBorder="1" applyAlignment="1" applyProtection="1">
      <alignment/>
      <protection/>
    </xf>
    <xf numFmtId="0" fontId="4" fillId="0" borderId="54" xfId="0" applyFont="1" applyFill="1" applyBorder="1" applyAlignment="1" applyProtection="1">
      <alignment horizontal="left" wrapText="1"/>
      <protection/>
    </xf>
    <xf numFmtId="0" fontId="0" fillId="0" borderId="29" xfId="0" applyFont="1" applyFill="1" applyBorder="1" applyAlignment="1" applyProtection="1">
      <alignment horizontal="left" wrapText="1"/>
      <protection/>
    </xf>
    <xf numFmtId="0" fontId="4" fillId="0" borderId="70" xfId="0" applyFont="1" applyFill="1" applyBorder="1" applyAlignment="1" applyProtection="1">
      <alignment horizontal="left" wrapText="1"/>
      <protection/>
    </xf>
    <xf numFmtId="0" fontId="0" fillId="0" borderId="35" xfId="0" applyFont="1" applyFill="1" applyBorder="1" applyAlignment="1" applyProtection="1">
      <alignment horizontal="left" wrapText="1"/>
      <protection/>
    </xf>
    <xf numFmtId="0" fontId="28" fillId="0" borderId="19" xfId="0" applyFont="1" applyBorder="1" applyAlignment="1" applyProtection="1">
      <alignment vertical="center"/>
      <protection/>
    </xf>
    <xf numFmtId="0" fontId="0" fillId="0" borderId="19" xfId="0" applyBorder="1" applyAlignment="1" applyProtection="1">
      <alignment vertical="center"/>
      <protection/>
    </xf>
    <xf numFmtId="49" fontId="28" fillId="0" borderId="19" xfId="0" applyNumberFormat="1" applyFont="1" applyBorder="1" applyAlignment="1" applyProtection="1">
      <alignment horizontal="left"/>
      <protection/>
    </xf>
    <xf numFmtId="0" fontId="0" fillId="0" borderId="19" xfId="0" applyBorder="1" applyAlignment="1" applyProtection="1">
      <alignment horizontal="left"/>
      <protection/>
    </xf>
    <xf numFmtId="0" fontId="28" fillId="0" borderId="19" xfId="0" applyFont="1" applyBorder="1" applyAlignment="1" applyProtection="1">
      <alignment/>
      <protection/>
    </xf>
    <xf numFmtId="0" fontId="0" fillId="0" borderId="19" xfId="0" applyBorder="1" applyAlignment="1" applyProtection="1">
      <alignment/>
      <protection/>
    </xf>
    <xf numFmtId="0" fontId="4" fillId="0" borderId="19" xfId="0" applyFont="1" applyBorder="1" applyAlignment="1" applyProtection="1">
      <alignment vertical="center"/>
      <protection/>
    </xf>
    <xf numFmtId="49" fontId="4" fillId="0" borderId="19" xfId="0" applyNumberFormat="1" applyFont="1" applyBorder="1" applyAlignment="1" applyProtection="1">
      <alignment horizontal="left"/>
      <protection/>
    </xf>
    <xf numFmtId="0" fontId="28" fillId="0" borderId="65" xfId="0" applyFont="1"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30" fillId="0" borderId="65" xfId="0" applyFont="1" applyBorder="1" applyAlignment="1" applyProtection="1">
      <alignment wrapText="1"/>
      <protection/>
    </xf>
    <xf numFmtId="0" fontId="0" fillId="0" borderId="11" xfId="0" applyBorder="1" applyAlignment="1" applyProtection="1">
      <alignment wrapText="1"/>
      <protection/>
    </xf>
    <xf numFmtId="0" fontId="0" fillId="0" borderId="42" xfId="0" applyBorder="1" applyAlignment="1" applyProtection="1">
      <alignment wrapText="1"/>
      <protection/>
    </xf>
    <xf numFmtId="0" fontId="30" fillId="0" borderId="65" xfId="0" applyFont="1" applyBorder="1" applyAlignment="1" applyProtection="1">
      <alignment/>
      <protection/>
    </xf>
    <xf numFmtId="0" fontId="30" fillId="0" borderId="65" xfId="0" applyFont="1" applyFill="1" applyBorder="1" applyAlignment="1" applyProtection="1">
      <alignment/>
      <protection/>
    </xf>
    <xf numFmtId="0" fontId="28" fillId="0" borderId="42" xfId="0" applyFont="1" applyBorder="1" applyAlignment="1" applyProtection="1">
      <alignment/>
      <protection/>
    </xf>
    <xf numFmtId="0" fontId="4" fillId="0" borderId="33" xfId="0" applyFont="1" applyBorder="1" applyAlignment="1" applyProtection="1">
      <alignment vertical="center"/>
      <protection/>
    </xf>
    <xf numFmtId="0" fontId="0" fillId="0" borderId="43" xfId="0" applyBorder="1" applyAlignment="1" applyProtection="1">
      <alignment vertical="center"/>
      <protection/>
    </xf>
    <xf numFmtId="0" fontId="0" fillId="0" borderId="27" xfId="0" applyBorder="1" applyAlignment="1" applyProtection="1">
      <alignment vertical="center"/>
      <protection/>
    </xf>
    <xf numFmtId="0" fontId="28" fillId="0" borderId="11" xfId="0" applyFont="1" applyBorder="1" applyAlignment="1" applyProtection="1">
      <alignment/>
      <protection/>
    </xf>
    <xf numFmtId="0" fontId="28" fillId="0" borderId="11" xfId="0" applyFont="1" applyBorder="1" applyAlignment="1" applyProtection="1">
      <alignment horizontal="left"/>
      <protection/>
    </xf>
    <xf numFmtId="0" fontId="30" fillId="33" borderId="54" xfId="0" applyFont="1" applyFill="1" applyBorder="1" applyAlignment="1" applyProtection="1">
      <alignment horizontal="left" vertical="center"/>
      <protection/>
    </xf>
    <xf numFmtId="0" fontId="0" fillId="0" borderId="39" xfId="0" applyBorder="1" applyAlignment="1" applyProtection="1">
      <alignment vertical="center"/>
      <protection/>
    </xf>
    <xf numFmtId="0" fontId="0" fillId="0" borderId="29" xfId="0" applyBorder="1" applyAlignment="1" applyProtection="1">
      <alignment vertical="center"/>
      <protection/>
    </xf>
    <xf numFmtId="0" fontId="28" fillId="0" borderId="70" xfId="0" applyFont="1" applyBorder="1" applyAlignment="1" applyProtection="1">
      <alignment wrapText="1"/>
      <protection/>
    </xf>
    <xf numFmtId="0" fontId="0" fillId="0" borderId="49" xfId="0" applyBorder="1" applyAlignment="1" applyProtection="1">
      <alignment wrapText="1"/>
      <protection/>
    </xf>
    <xf numFmtId="0" fontId="0" fillId="0" borderId="35" xfId="0" applyBorder="1" applyAlignment="1" applyProtection="1">
      <alignment wrapText="1"/>
      <protection/>
    </xf>
    <xf numFmtId="0" fontId="30" fillId="0" borderId="52" xfId="0" applyFont="1" applyBorder="1" applyAlignment="1" applyProtection="1">
      <alignment/>
      <protection/>
    </xf>
    <xf numFmtId="0" fontId="0" fillId="0" borderId="53" xfId="0" applyBorder="1" applyAlignment="1" applyProtection="1">
      <alignment/>
      <protection/>
    </xf>
    <xf numFmtId="49" fontId="30" fillId="0" borderId="16" xfId="0" applyNumberFormat="1" applyFont="1" applyBorder="1" applyAlignment="1" applyProtection="1">
      <alignment horizontal="left"/>
      <protection/>
    </xf>
    <xf numFmtId="0" fontId="28" fillId="0" borderId="34" xfId="0" applyFont="1" applyBorder="1" applyAlignment="1" applyProtection="1">
      <alignment horizontal="left" vertical="top" wrapText="1"/>
      <protection/>
    </xf>
    <xf numFmtId="49" fontId="28"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4" xfId="0" applyFont="1" applyBorder="1" applyAlignment="1" applyProtection="1">
      <alignment vertical="center"/>
      <protection/>
    </xf>
    <xf numFmtId="49" fontId="28" fillId="0" borderId="19" xfId="0" applyNumberFormat="1" applyFont="1" applyBorder="1" applyAlignment="1" applyProtection="1">
      <alignment horizontal="center" vertical="center"/>
      <protection/>
    </xf>
    <xf numFmtId="0" fontId="0" fillId="0" borderId="24" xfId="0" applyBorder="1" applyAlignment="1" applyProtection="1">
      <alignment vertical="center"/>
      <protection/>
    </xf>
    <xf numFmtId="0" fontId="4" fillId="0" borderId="52" xfId="0" applyFont="1" applyBorder="1" applyAlignment="1" applyProtection="1">
      <alignment/>
      <protection/>
    </xf>
    <xf numFmtId="0" fontId="7" fillId="0" borderId="0" xfId="0" applyFont="1" applyAlignment="1" applyProtection="1">
      <alignment horizontal="left" vertical="top" wrapText="1"/>
      <protection/>
    </xf>
    <xf numFmtId="0" fontId="4" fillId="0" borderId="68" xfId="0" applyFont="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4" fillId="0" borderId="68" xfId="0" applyFont="1" applyBorder="1" applyAlignment="1" applyProtection="1">
      <alignment vertical="center"/>
      <protection/>
    </xf>
    <xf numFmtId="0" fontId="0" fillId="0" borderId="44" xfId="0" applyBorder="1" applyAlignment="1" applyProtection="1">
      <alignment vertical="center"/>
      <protection/>
    </xf>
    <xf numFmtId="0" fontId="0" fillId="0" borderId="64" xfId="0" applyBorder="1" applyAlignment="1" applyProtection="1">
      <alignment vertical="center"/>
      <protection/>
    </xf>
    <xf numFmtId="0" fontId="7" fillId="0" borderId="55" xfId="0" applyFont="1" applyBorder="1" applyAlignment="1" applyProtection="1">
      <alignment horizontal="left" vertical="top" wrapText="1"/>
      <protection/>
    </xf>
    <xf numFmtId="0" fontId="0" fillId="0" borderId="55" xfId="0" applyBorder="1" applyAlignment="1" applyProtection="1">
      <alignment/>
      <protection/>
    </xf>
    <xf numFmtId="49" fontId="7" fillId="33" borderId="54" xfId="0" applyNumberFormat="1" applyFont="1" applyFill="1" applyBorder="1" applyAlignment="1" applyProtection="1">
      <alignment horizontal="left"/>
      <protection/>
    </xf>
    <xf numFmtId="49" fontId="4" fillId="0" borderId="19" xfId="0" applyNumberFormat="1" applyFont="1" applyFill="1" applyBorder="1" applyAlignment="1" applyProtection="1">
      <alignment horizontal="center"/>
      <protection/>
    </xf>
    <xf numFmtId="0" fontId="0" fillId="0" borderId="19" xfId="0" applyFont="1" applyFill="1" applyBorder="1" applyAlignment="1" applyProtection="1">
      <alignment/>
      <protection/>
    </xf>
    <xf numFmtId="49" fontId="4" fillId="0" borderId="52"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19" xfId="0" applyNumberFormat="1" applyFont="1" applyFill="1" applyBorder="1" applyAlignment="1" applyProtection="1">
      <alignment/>
      <protection/>
    </xf>
    <xf numFmtId="49" fontId="4" fillId="0" borderId="21" xfId="0" applyNumberFormat="1" applyFont="1" applyFill="1" applyBorder="1" applyAlignment="1" applyProtection="1">
      <alignment horizontal="center"/>
      <protection/>
    </xf>
    <xf numFmtId="0" fontId="0" fillId="0" borderId="46" xfId="0" applyFont="1" applyFill="1" applyBorder="1" applyAlignment="1" applyProtection="1">
      <alignment/>
      <protection/>
    </xf>
    <xf numFmtId="0" fontId="4" fillId="0" borderId="66" xfId="0" applyFont="1" applyBorder="1" applyAlignment="1" applyProtection="1">
      <alignment vertical="center"/>
      <protection/>
    </xf>
    <xf numFmtId="0" fontId="0" fillId="0" borderId="67" xfId="0" applyBorder="1" applyAlignment="1" applyProtection="1">
      <alignment vertical="center"/>
      <protection/>
    </xf>
    <xf numFmtId="0" fontId="0" fillId="0" borderId="38" xfId="0" applyBorder="1" applyAlignment="1" applyProtection="1">
      <alignment vertical="center"/>
      <protection/>
    </xf>
    <xf numFmtId="49" fontId="4" fillId="0" borderId="66" xfId="0" applyNumberFormat="1" applyFont="1" applyBorder="1" applyAlignment="1" applyProtection="1">
      <alignment horizontal="left" vertical="center"/>
      <protection/>
    </xf>
    <xf numFmtId="0" fontId="4" fillId="0" borderId="65" xfId="0" applyFont="1" applyBorder="1" applyAlignment="1" applyProtection="1">
      <alignment horizontal="left"/>
      <protection/>
    </xf>
    <xf numFmtId="49" fontId="4" fillId="0" borderId="19" xfId="0" applyNumberFormat="1" applyFont="1" applyBorder="1" applyAlignment="1" applyProtection="1">
      <alignment vertical="center"/>
      <protection/>
    </xf>
    <xf numFmtId="49" fontId="4" fillId="0" borderId="24" xfId="0" applyNumberFormat="1" applyFont="1" applyBorder="1" applyAlignment="1" applyProtection="1">
      <alignment/>
      <protection/>
    </xf>
    <xf numFmtId="0" fontId="0" fillId="0" borderId="24" xfId="0" applyBorder="1" applyAlignment="1" applyProtection="1">
      <alignment/>
      <protection/>
    </xf>
    <xf numFmtId="49" fontId="4" fillId="0" borderId="19" xfId="0" applyNumberFormat="1" applyFont="1" applyBorder="1" applyAlignment="1" applyProtection="1">
      <alignment horizontal="left"/>
      <protection/>
    </xf>
    <xf numFmtId="0" fontId="4" fillId="0" borderId="71" xfId="0" applyFont="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4" fillId="0" borderId="19" xfId="0" applyFont="1" applyBorder="1" applyAlignment="1" applyProtection="1">
      <alignment wrapText="1"/>
      <protection/>
    </xf>
    <xf numFmtId="0" fontId="4" fillId="0" borderId="30" xfId="0" applyFont="1" applyBorder="1" applyAlignment="1" applyProtection="1">
      <alignment vertical="center"/>
      <protection/>
    </xf>
    <xf numFmtId="0" fontId="0" fillId="0" borderId="40" xfId="0" applyBorder="1" applyAlignment="1" applyProtection="1">
      <alignment vertical="center"/>
      <protection/>
    </xf>
    <xf numFmtId="0" fontId="4" fillId="0" borderId="24" xfId="0" applyFont="1" applyBorder="1" applyAlignment="1" applyProtection="1">
      <alignment/>
      <protection/>
    </xf>
    <xf numFmtId="0" fontId="4" fillId="0" borderId="33" xfId="0" applyFont="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27" xfId="0" applyBorder="1" applyAlignment="1" applyProtection="1">
      <alignment horizontal="left" vertical="center"/>
      <protection/>
    </xf>
    <xf numFmtId="0" fontId="4" fillId="0" borderId="19" xfId="0" applyFont="1" applyBorder="1" applyAlignment="1" applyProtection="1">
      <alignment/>
      <protection/>
    </xf>
    <xf numFmtId="49" fontId="7" fillId="33" borderId="54" xfId="0" applyNumberFormat="1" applyFont="1" applyFill="1" applyBorder="1" applyAlignment="1" applyProtection="1">
      <alignment vertical="center" wrapText="1"/>
      <protection/>
    </xf>
    <xf numFmtId="0" fontId="0" fillId="0" borderId="39" xfId="0" applyBorder="1" applyAlignment="1" applyProtection="1">
      <alignment vertical="center" wrapText="1"/>
      <protection/>
    </xf>
    <xf numFmtId="49" fontId="4" fillId="0" borderId="20" xfId="0" applyNumberFormat="1" applyFont="1" applyBorder="1" applyAlignment="1" applyProtection="1">
      <alignment wrapText="1"/>
      <protection/>
    </xf>
    <xf numFmtId="49" fontId="4" fillId="0" borderId="42" xfId="0" applyNumberFormat="1" applyFont="1" applyBorder="1" applyAlignment="1" applyProtection="1">
      <alignment wrapText="1"/>
      <protection/>
    </xf>
    <xf numFmtId="49" fontId="7" fillId="33" borderId="54" xfId="0" applyNumberFormat="1" applyFont="1" applyFill="1" applyBorder="1" applyAlignment="1" applyProtection="1">
      <alignment horizontal="left" vertical="center" wrapText="1"/>
      <protection/>
    </xf>
    <xf numFmtId="49" fontId="4" fillId="0" borderId="68" xfId="0" applyNumberFormat="1" applyFont="1" applyBorder="1" applyAlignment="1" applyProtection="1">
      <alignment vertical="center"/>
      <protection/>
    </xf>
    <xf numFmtId="49" fontId="4" fillId="0" borderId="44"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7" fillId="0" borderId="52" xfId="0" applyNumberFormat="1" applyFont="1" applyBorder="1" applyAlignment="1" applyProtection="1">
      <alignment wrapText="1"/>
      <protection/>
    </xf>
    <xf numFmtId="0" fontId="0" fillId="0" borderId="53" xfId="0" applyBorder="1" applyAlignment="1" applyProtection="1">
      <alignment wrapText="1"/>
      <protection/>
    </xf>
    <xf numFmtId="49" fontId="7" fillId="33" borderId="54" xfId="0" applyNumberFormat="1" applyFont="1" applyFill="1" applyBorder="1" applyAlignment="1" applyProtection="1">
      <alignment vertical="center" wrapText="1"/>
      <protection/>
    </xf>
    <xf numFmtId="49" fontId="4" fillId="0" borderId="68"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4" fillId="0" borderId="64" xfId="0" applyNumberFormat="1" applyFont="1" applyBorder="1" applyAlignment="1" applyProtection="1">
      <alignment vertical="center" wrapText="1"/>
      <protection/>
    </xf>
    <xf numFmtId="49" fontId="4" fillId="0" borderId="52" xfId="0" applyNumberFormat="1" applyFont="1" applyBorder="1" applyAlignment="1" applyProtection="1">
      <alignment horizontal="left" vertical="top" wrapText="1"/>
      <protection/>
    </xf>
    <xf numFmtId="49" fontId="4" fillId="0" borderId="20" xfId="0" applyNumberFormat="1" applyFont="1" applyBorder="1" applyAlignment="1" applyProtection="1">
      <alignment/>
      <protection/>
    </xf>
    <xf numFmtId="49" fontId="4" fillId="0" borderId="42" xfId="0" applyNumberFormat="1" applyFont="1" applyBorder="1" applyAlignment="1" applyProtection="1">
      <alignment/>
      <protection/>
    </xf>
    <xf numFmtId="49"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wrapText="1"/>
      <protection/>
    </xf>
    <xf numFmtId="0" fontId="4" fillId="0" borderId="64" xfId="0" applyFont="1" applyBorder="1" applyAlignment="1" applyProtection="1">
      <alignment vertical="center"/>
      <protection/>
    </xf>
    <xf numFmtId="49" fontId="4" fillId="0" borderId="32"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43" xfId="0" applyNumberFormat="1" applyFont="1" applyBorder="1" applyAlignment="1" applyProtection="1">
      <alignment vertical="center"/>
      <protection/>
    </xf>
    <xf numFmtId="49" fontId="4" fillId="0" borderId="27" xfId="0" applyNumberFormat="1" applyFont="1" applyBorder="1" applyAlignment="1" applyProtection="1">
      <alignment vertical="center"/>
      <protection/>
    </xf>
    <xf numFmtId="0" fontId="0" fillId="0" borderId="29" xfId="0" applyBorder="1" applyAlignment="1" applyProtection="1">
      <alignment vertical="center" wrapText="1"/>
      <protection/>
    </xf>
    <xf numFmtId="0" fontId="4" fillId="0" borderId="52" xfId="0" applyFont="1" applyBorder="1" applyAlignment="1" applyProtection="1">
      <alignment/>
      <protection/>
    </xf>
    <xf numFmtId="0" fontId="4" fillId="0" borderId="66" xfId="0" applyFont="1" applyBorder="1" applyAlignment="1" applyProtection="1">
      <alignment wrapText="1"/>
      <protection/>
    </xf>
    <xf numFmtId="0" fontId="0" fillId="0" borderId="47" xfId="0" applyBorder="1" applyAlignment="1" applyProtection="1">
      <alignment wrapText="1"/>
      <protection/>
    </xf>
    <xf numFmtId="0" fontId="4" fillId="0" borderId="65" xfId="0" applyFont="1" applyBorder="1" applyAlignment="1" applyProtection="1">
      <alignment/>
      <protection/>
    </xf>
    <xf numFmtId="0" fontId="7" fillId="0" borderId="54" xfId="0" applyFont="1" applyFill="1" applyBorder="1" applyAlignment="1" applyProtection="1">
      <alignment horizontal="left" vertical="center" wrapText="1"/>
      <protection/>
    </xf>
    <xf numFmtId="0" fontId="0" fillId="0" borderId="29" xfId="0" applyFont="1" applyFill="1" applyBorder="1" applyAlignment="1" applyProtection="1">
      <alignment vertical="center" wrapText="1"/>
      <protection/>
    </xf>
    <xf numFmtId="0" fontId="4" fillId="0" borderId="65" xfId="0" applyFont="1" applyBorder="1" applyAlignment="1" applyProtection="1">
      <alignment wrapText="1"/>
      <protection/>
    </xf>
    <xf numFmtId="0" fontId="4" fillId="0" borderId="32" xfId="0" applyFont="1" applyBorder="1" applyAlignment="1" applyProtection="1">
      <alignment horizontal="left" wrapText="1"/>
      <protection/>
    </xf>
    <xf numFmtId="0" fontId="0" fillId="0" borderId="27" xfId="0" applyBorder="1" applyAlignment="1" applyProtection="1">
      <alignment/>
      <protection/>
    </xf>
    <xf numFmtId="0" fontId="4" fillId="0" borderId="30" xfId="0" applyFont="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4" fillId="0" borderId="69" xfId="0" applyNumberFormat="1" applyFont="1" applyBorder="1" applyAlignment="1" applyProtection="1">
      <alignment wrapText="1"/>
      <protection/>
    </xf>
    <xf numFmtId="49" fontId="4" fillId="0" borderId="65" xfId="0" applyNumberFormat="1" applyFont="1" applyBorder="1" applyAlignment="1" applyProtection="1">
      <alignment vertical="center" wrapText="1"/>
      <protection/>
    </xf>
    <xf numFmtId="49" fontId="7" fillId="0" borderId="69" xfId="0" applyNumberFormat="1" applyFont="1" applyBorder="1" applyAlignment="1" applyProtection="1">
      <alignment horizontal="left" wrapText="1"/>
      <protection/>
    </xf>
    <xf numFmtId="49" fontId="30" fillId="0" borderId="65" xfId="0" applyNumberFormat="1" applyFont="1" applyBorder="1" applyAlignment="1" applyProtection="1">
      <alignment wrapText="1"/>
      <protection/>
    </xf>
    <xf numFmtId="0" fontId="4" fillId="0" borderId="11" xfId="0" applyFont="1" applyBorder="1" applyAlignment="1" applyProtection="1">
      <alignment/>
      <protection/>
    </xf>
    <xf numFmtId="0" fontId="4" fillId="0" borderId="20" xfId="0" applyFont="1" applyBorder="1" applyAlignment="1" applyProtection="1">
      <alignment wrapText="1"/>
      <protection/>
    </xf>
    <xf numFmtId="0" fontId="4" fillId="0" borderId="42" xfId="0" applyFont="1" applyBorder="1" applyAlignment="1" applyProtection="1">
      <alignment wrapText="1"/>
      <protection/>
    </xf>
    <xf numFmtId="49" fontId="30" fillId="0" borderId="52" xfId="0" applyNumberFormat="1" applyFont="1" applyBorder="1" applyAlignment="1" applyProtection="1">
      <alignment/>
      <protection/>
    </xf>
    <xf numFmtId="0" fontId="4" fillId="0" borderId="33" xfId="0" applyFont="1" applyBorder="1" applyAlignment="1" applyProtection="1">
      <alignment wrapText="1"/>
      <protection/>
    </xf>
    <xf numFmtId="0" fontId="4" fillId="0" borderId="27" xfId="0" applyFont="1" applyBorder="1" applyAlignment="1" applyProtection="1">
      <alignment/>
      <protection/>
    </xf>
    <xf numFmtId="0" fontId="4" fillId="0" borderId="20" xfId="0" applyFont="1" applyBorder="1" applyAlignment="1" applyProtection="1">
      <alignment/>
      <protection/>
    </xf>
    <xf numFmtId="0" fontId="4" fillId="0" borderId="66"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19" xfId="0" applyFont="1" applyBorder="1" applyAlignment="1" applyProtection="1">
      <alignment wrapText="1"/>
      <protection/>
    </xf>
    <xf numFmtId="0" fontId="4" fillId="0" borderId="19" xfId="0" applyFont="1" applyBorder="1" applyAlignment="1" applyProtection="1">
      <alignment/>
      <protection/>
    </xf>
    <xf numFmtId="0" fontId="29" fillId="0" borderId="22" xfId="0" applyFont="1" applyBorder="1" applyAlignment="1" applyProtection="1">
      <alignment wrapText="1"/>
      <protection/>
    </xf>
    <xf numFmtId="0" fontId="29" fillId="0" borderId="12" xfId="0" applyFont="1" applyBorder="1" applyAlignment="1" applyProtection="1">
      <alignment wrapText="1"/>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85" fillId="0" borderId="27" xfId="0" applyNumberFormat="1" applyFont="1" applyBorder="1" applyAlignment="1" applyProtection="1">
      <alignment horizontal="left" vertical="top" wrapText="1"/>
      <protection/>
    </xf>
    <xf numFmtId="0" fontId="86" fillId="0" borderId="27" xfId="0" applyFont="1" applyBorder="1" applyAlignment="1" applyProtection="1">
      <alignment/>
      <protection/>
    </xf>
    <xf numFmtId="0" fontId="86" fillId="0" borderId="75" xfId="0" applyFont="1" applyBorder="1" applyAlignment="1" applyProtection="1">
      <alignment/>
      <protection/>
    </xf>
    <xf numFmtId="0" fontId="29" fillId="0" borderId="20" xfId="0" applyFont="1" applyBorder="1" applyAlignment="1" applyProtection="1">
      <alignment wrapText="1"/>
      <protection/>
    </xf>
    <xf numFmtId="49" fontId="4" fillId="0" borderId="68" xfId="0" applyNumberFormat="1"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64" xfId="0" applyFont="1" applyFill="1" applyBorder="1" applyAlignment="1" applyProtection="1">
      <alignment vertical="center"/>
      <protection/>
    </xf>
    <xf numFmtId="49" fontId="7" fillId="0" borderId="54" xfId="0" applyNumberFormat="1" applyFont="1" applyFill="1" applyBorder="1" applyAlignment="1" applyProtection="1">
      <alignment horizontal="left" vertical="center" wrapText="1"/>
      <protection/>
    </xf>
    <xf numFmtId="0" fontId="0" fillId="0" borderId="39" xfId="0" applyFont="1" applyFill="1" applyBorder="1" applyAlignment="1" applyProtection="1">
      <alignment vertical="center" wrapText="1"/>
      <protection/>
    </xf>
    <xf numFmtId="0" fontId="4" fillId="0" borderId="33"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27" xfId="0" applyFont="1" applyFill="1" applyBorder="1" applyAlignment="1" applyProtection="1">
      <alignment vertical="center"/>
      <protection/>
    </xf>
    <xf numFmtId="49" fontId="4" fillId="0" borderId="33" xfId="0" applyNumberFormat="1" applyFont="1" applyFill="1" applyBorder="1" applyAlignment="1" applyProtection="1">
      <alignment vertical="center"/>
      <protection/>
    </xf>
    <xf numFmtId="0" fontId="4" fillId="0" borderId="19" xfId="0" applyFont="1" applyFill="1" applyBorder="1" applyAlignment="1" applyProtection="1">
      <alignment horizontal="center"/>
      <protection/>
    </xf>
    <xf numFmtId="0" fontId="4" fillId="0" borderId="19" xfId="0" applyFont="1" applyBorder="1" applyAlignment="1" applyProtection="1">
      <alignment horizontal="center" vertical="center"/>
      <protection/>
    </xf>
    <xf numFmtId="0" fontId="0" fillId="0" borderId="19" xfId="0" applyFont="1" applyFill="1" applyBorder="1" applyAlignment="1" applyProtection="1">
      <alignment horizontal="center"/>
      <protection/>
    </xf>
    <xf numFmtId="49" fontId="30" fillId="0" borderId="54"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protection/>
    </xf>
    <xf numFmtId="0" fontId="0" fillId="0" borderId="53" xfId="0" applyFont="1" applyFill="1" applyBorder="1" applyAlignment="1" applyProtection="1">
      <alignment/>
      <protection/>
    </xf>
    <xf numFmtId="0" fontId="0" fillId="0" borderId="51" xfId="0" applyFont="1" applyFill="1" applyBorder="1" applyAlignment="1" applyProtection="1">
      <alignment/>
      <protection/>
    </xf>
    <xf numFmtId="0" fontId="7" fillId="0" borderId="11" xfId="0" applyFont="1" applyFill="1" applyBorder="1" applyAlignment="1" applyProtection="1">
      <alignment/>
      <protection/>
    </xf>
    <xf numFmtId="0" fontId="7" fillId="0" borderId="42" xfId="0" applyFont="1" applyFill="1" applyBorder="1" applyAlignment="1" applyProtection="1">
      <alignment/>
      <protection/>
    </xf>
    <xf numFmtId="49" fontId="7" fillId="0" borderId="11" xfId="0" applyNumberFormat="1" applyFont="1" applyFill="1" applyBorder="1" applyAlignment="1" applyProtection="1">
      <alignment/>
      <protection/>
    </xf>
    <xf numFmtId="0" fontId="0" fillId="0" borderId="42" xfId="0" applyFont="1" applyFill="1" applyBorder="1" applyAlignment="1" applyProtection="1">
      <alignment/>
      <protection/>
    </xf>
    <xf numFmtId="49" fontId="7" fillId="0" borderId="19" xfId="0" applyNumberFormat="1" applyFont="1" applyFill="1" applyBorder="1" applyAlignment="1" applyProtection="1">
      <alignment/>
      <protection/>
    </xf>
    <xf numFmtId="49" fontId="28" fillId="0" borderId="0" xfId="0" applyNumberFormat="1" applyFont="1" applyAlignment="1" applyProtection="1">
      <alignment vertical="center" wrapText="1"/>
      <protection/>
    </xf>
    <xf numFmtId="0" fontId="0" fillId="0" borderId="0" xfId="0" applyAlignment="1">
      <alignment vertical="center"/>
    </xf>
    <xf numFmtId="0" fontId="7" fillId="0" borderId="11" xfId="0" applyFont="1" applyBorder="1" applyAlignment="1" applyProtection="1">
      <alignment/>
      <protection locked="0"/>
    </xf>
    <xf numFmtId="0" fontId="0" fillId="0" borderId="11" xfId="0" applyBorder="1" applyAlignment="1">
      <alignment/>
    </xf>
    <xf numFmtId="0" fontId="4" fillId="0" borderId="11"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4" fillId="0" borderId="22" xfId="0" applyFont="1" applyBorder="1" applyAlignment="1" applyProtection="1">
      <alignment wrapText="1"/>
      <protection/>
    </xf>
    <xf numFmtId="0" fontId="4" fillId="0" borderId="47" xfId="0" applyFont="1" applyBorder="1" applyAlignment="1" applyProtection="1">
      <alignment wrapText="1"/>
      <protection/>
    </xf>
    <xf numFmtId="0" fontId="7" fillId="0" borderId="0" xfId="0" applyFont="1" applyAlignment="1" applyProtection="1">
      <alignment/>
      <protection locked="0"/>
    </xf>
    <xf numFmtId="0" fontId="0" fillId="0" borderId="0" xfId="0" applyAlignment="1">
      <alignment/>
    </xf>
    <xf numFmtId="0" fontId="0" fillId="0" borderId="11" xfId="0" applyBorder="1" applyAlignment="1" applyProtection="1">
      <alignment horizontal="left"/>
      <protection locked="0"/>
    </xf>
    <xf numFmtId="0" fontId="0" fillId="0" borderId="11" xfId="0" applyBorder="1" applyAlignment="1">
      <alignment horizontal="left"/>
    </xf>
    <xf numFmtId="0" fontId="4" fillId="0" borderId="68" xfId="0" applyFont="1" applyBorder="1" applyAlignment="1" applyProtection="1">
      <alignment vertical="center" wrapText="1"/>
      <protection/>
    </xf>
    <xf numFmtId="0" fontId="4" fillId="0" borderId="44" xfId="0" applyFont="1" applyBorder="1" applyAlignment="1" applyProtection="1">
      <alignment vertical="center"/>
      <protection/>
    </xf>
    <xf numFmtId="0" fontId="4" fillId="0" borderId="11" xfId="0" applyFont="1" applyBorder="1" applyAlignment="1" applyProtection="1">
      <alignment/>
      <protection locked="0"/>
    </xf>
    <xf numFmtId="0" fontId="4" fillId="0" borderId="65" xfId="0" applyFont="1" applyBorder="1" applyAlignment="1" applyProtection="1">
      <alignment/>
      <protection/>
    </xf>
    <xf numFmtId="0" fontId="4" fillId="0" borderId="12" xfId="0" applyFont="1" applyBorder="1" applyAlignment="1" applyProtection="1">
      <alignment horizontal="left"/>
      <protection locked="0"/>
    </xf>
    <xf numFmtId="0" fontId="0" fillId="0" borderId="12" xfId="0" applyBorder="1" applyAlignment="1">
      <alignment/>
    </xf>
    <xf numFmtId="49" fontId="30" fillId="33" borderId="54" xfId="0" applyNumberFormat="1" applyFont="1" applyFill="1" applyBorder="1" applyAlignment="1" applyProtection="1">
      <alignment horizontal="left" vertical="center" wrapText="1"/>
      <protection/>
    </xf>
    <xf numFmtId="0" fontId="4" fillId="0" borderId="65" xfId="0" applyFont="1" applyBorder="1" applyAlignment="1" applyProtection="1">
      <alignment wrapText="1"/>
      <protection/>
    </xf>
    <xf numFmtId="0" fontId="45" fillId="0" borderId="0" xfId="0" applyFont="1" applyAlignment="1">
      <alignment horizontal="justify"/>
    </xf>
    <xf numFmtId="0" fontId="46" fillId="0" borderId="0" xfId="0" applyFont="1" applyAlignment="1">
      <alignment/>
    </xf>
    <xf numFmtId="0" fontId="45" fillId="0" borderId="0" xfId="0" applyFont="1" applyAlignment="1">
      <alignment horizontal="justify" wrapText="1"/>
    </xf>
    <xf numFmtId="0" fontId="46" fillId="0" borderId="0" xfId="0" applyFont="1" applyAlignment="1">
      <alignment wrapText="1"/>
    </xf>
    <xf numFmtId="0" fontId="43" fillId="0" borderId="0" xfId="0" applyFont="1" applyAlignment="1">
      <alignment/>
    </xf>
    <xf numFmtId="0" fontId="35" fillId="0" borderId="0" xfId="0" applyFont="1" applyAlignment="1">
      <alignment/>
    </xf>
    <xf numFmtId="0" fontId="43" fillId="0" borderId="0" xfId="0" applyFont="1" applyAlignment="1">
      <alignment horizontal="left"/>
    </xf>
    <xf numFmtId="0" fontId="4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0">
      <selection activeCell="L20" sqref="L20"/>
    </sheetView>
  </sheetViews>
  <sheetFormatPr defaultColWidth="9.140625" defaultRowHeight="12.75"/>
  <cols>
    <col min="1" max="1" width="9.140625" style="503" customWidth="1"/>
    <col min="2" max="2" width="40.57421875" style="503" customWidth="1"/>
    <col min="3" max="3" width="6.8515625" style="503" customWidth="1"/>
    <col min="4" max="4" width="19.140625" style="503" customWidth="1"/>
    <col min="5" max="5" width="21.140625" style="503" customWidth="1"/>
    <col min="6" max="16384" width="9.140625" style="503" customWidth="1"/>
  </cols>
  <sheetData>
    <row r="1" spans="1:6" ht="12.75">
      <c r="A1" s="501"/>
      <c r="B1" s="501"/>
      <c r="C1" s="501"/>
      <c r="D1" s="501" t="s">
        <v>0</v>
      </c>
      <c r="E1" s="502"/>
      <c r="F1" s="501"/>
    </row>
    <row r="2" spans="1:6" ht="12.75">
      <c r="A2" s="501"/>
      <c r="B2" s="501"/>
      <c r="C2" s="501"/>
      <c r="D2" s="501"/>
      <c r="E2" s="501"/>
      <c r="F2" s="504"/>
    </row>
    <row r="3" spans="1:6" ht="12.75">
      <c r="A3" s="126"/>
      <c r="B3" s="501"/>
      <c r="C3" s="501"/>
      <c r="D3" s="501"/>
      <c r="E3" s="505" t="s">
        <v>134</v>
      </c>
      <c r="F3" s="501"/>
    </row>
    <row r="4" spans="1:6" ht="12.75">
      <c r="A4" s="501"/>
      <c r="B4" s="501"/>
      <c r="C4" s="501"/>
      <c r="D4" s="501"/>
      <c r="E4" s="505" t="s">
        <v>1</v>
      </c>
      <c r="F4" s="501"/>
    </row>
    <row r="5" spans="1:6" ht="12.75">
      <c r="A5" s="501"/>
      <c r="B5" s="501"/>
      <c r="C5" s="578" t="s">
        <v>777</v>
      </c>
      <c r="D5" s="579"/>
      <c r="E5" s="579"/>
      <c r="F5" s="501"/>
    </row>
    <row r="6" spans="1:6" ht="12.75">
      <c r="A6" s="501"/>
      <c r="B6" s="501"/>
      <c r="C6" s="501"/>
      <c r="D6" s="501"/>
      <c r="E6" s="2"/>
      <c r="F6" s="504"/>
    </row>
    <row r="7" spans="1:6" ht="12.75">
      <c r="A7" s="501"/>
      <c r="B7" s="501"/>
      <c r="C7" s="501"/>
      <c r="D7" s="2"/>
      <c r="E7" s="501"/>
      <c r="F7" s="501"/>
    </row>
    <row r="8" spans="1:6" ht="12.75">
      <c r="A8" s="501" t="s">
        <v>2</v>
      </c>
      <c r="B8" s="501"/>
      <c r="C8" s="501"/>
      <c r="D8" s="581"/>
      <c r="E8" s="581"/>
      <c r="F8" s="501"/>
    </row>
    <row r="10" spans="1:6" ht="18.75">
      <c r="A10" s="580" t="s">
        <v>3</v>
      </c>
      <c r="B10" s="580"/>
      <c r="C10" s="580"/>
      <c r="D10" s="580"/>
      <c r="E10" s="580"/>
      <c r="F10" s="501"/>
    </row>
    <row r="11" spans="2:5" ht="18.75">
      <c r="B11" s="582" t="s">
        <v>778</v>
      </c>
      <c r="C11" s="583"/>
      <c r="D11" s="583"/>
      <c r="E11" s="583"/>
    </row>
    <row r="12" spans="1:6" ht="12.75">
      <c r="A12" s="501"/>
      <c r="B12" s="501"/>
      <c r="E12" s="501"/>
      <c r="F12" s="501"/>
    </row>
    <row r="14" spans="1:6" ht="14.25">
      <c r="A14" s="506" t="s">
        <v>25</v>
      </c>
      <c r="B14" s="506"/>
      <c r="C14" s="506"/>
      <c r="D14" s="501" t="s">
        <v>26</v>
      </c>
      <c r="E14" s="506"/>
      <c r="F14" s="501"/>
    </row>
    <row r="15" spans="1:6" ht="14.25">
      <c r="A15" s="507" t="s">
        <v>781</v>
      </c>
      <c r="B15" s="508"/>
      <c r="C15" s="509"/>
      <c r="D15" s="126" t="s">
        <v>27</v>
      </c>
      <c r="E15" s="509"/>
      <c r="F15" s="501"/>
    </row>
    <row r="16" ht="12.75">
      <c r="D16" s="501" t="s">
        <v>28</v>
      </c>
    </row>
    <row r="17" spans="1:12" ht="12.75" customHeight="1">
      <c r="A17" s="126"/>
      <c r="B17" s="510"/>
      <c r="C17" s="510"/>
      <c r="D17" s="501" t="s">
        <v>29</v>
      </c>
      <c r="E17" s="510"/>
      <c r="F17" s="504"/>
      <c r="G17" s="501"/>
      <c r="H17" s="501"/>
      <c r="I17" s="501"/>
      <c r="J17" s="501"/>
      <c r="K17" s="501"/>
      <c r="L17" s="501"/>
    </row>
    <row r="18" spans="1:12" ht="12.75" customHeight="1">
      <c r="A18" s="501"/>
      <c r="B18" s="510"/>
      <c r="C18" s="510"/>
      <c r="D18" s="510"/>
      <c r="E18" s="510"/>
      <c r="F18" s="501"/>
      <c r="G18" s="501"/>
      <c r="H18" s="501"/>
      <c r="I18" s="501"/>
      <c r="J18" s="501"/>
      <c r="K18" s="501"/>
      <c r="L18" s="501"/>
    </row>
    <row r="19" spans="1:12" ht="13.5">
      <c r="A19" s="126"/>
      <c r="B19" s="511"/>
      <c r="C19" s="501"/>
      <c r="D19" s="501"/>
      <c r="E19" s="501"/>
      <c r="F19" s="504"/>
      <c r="G19" s="501"/>
      <c r="H19" s="501"/>
      <c r="I19" s="501"/>
      <c r="J19" s="501"/>
      <c r="K19" s="501"/>
      <c r="L19" s="501"/>
    </row>
    <row r="20" spans="1:12" ht="12.75">
      <c r="A20" s="501"/>
      <c r="B20" s="501"/>
      <c r="C20" s="501"/>
      <c r="D20" s="501"/>
      <c r="E20" s="501"/>
      <c r="F20" s="501"/>
      <c r="G20" s="501"/>
      <c r="H20" s="501"/>
      <c r="I20" s="501"/>
      <c r="J20" s="501"/>
      <c r="K20" s="501"/>
      <c r="L20" s="501"/>
    </row>
    <row r="21" spans="1:12" ht="25.5">
      <c r="A21" s="574" t="s">
        <v>135</v>
      </c>
      <c r="B21" s="574"/>
      <c r="C21" s="574"/>
      <c r="D21" s="574"/>
      <c r="E21" s="574"/>
      <c r="F21" s="512"/>
      <c r="G21" s="513"/>
      <c r="H21" s="514"/>
      <c r="I21" s="512"/>
      <c r="J21" s="512"/>
      <c r="K21" s="512"/>
      <c r="L21" s="512"/>
    </row>
    <row r="22" spans="1:12" ht="25.5">
      <c r="A22" s="574" t="s">
        <v>136</v>
      </c>
      <c r="B22" s="574"/>
      <c r="C22" s="574"/>
      <c r="D22" s="574"/>
      <c r="E22" s="574"/>
      <c r="F22" s="512"/>
      <c r="G22" s="512"/>
      <c r="H22" s="512"/>
      <c r="I22" s="512"/>
      <c r="J22" s="512"/>
      <c r="K22" s="512"/>
      <c r="L22" s="512"/>
    </row>
    <row r="23" spans="1:12" ht="25.5">
      <c r="A23" s="574" t="s">
        <v>137</v>
      </c>
      <c r="B23" s="574"/>
      <c r="C23" s="574"/>
      <c r="D23" s="574"/>
      <c r="E23" s="574"/>
      <c r="F23" s="512"/>
      <c r="G23" s="512"/>
      <c r="H23" s="512"/>
      <c r="I23" s="512"/>
      <c r="J23" s="512"/>
      <c r="K23" s="512"/>
      <c r="L23" s="512"/>
    </row>
    <row r="24" spans="1:12" ht="25.5">
      <c r="A24" s="575" t="s">
        <v>780</v>
      </c>
      <c r="B24" s="575"/>
      <c r="C24" s="575"/>
      <c r="D24" s="575"/>
      <c r="E24" s="575"/>
      <c r="F24" s="512"/>
      <c r="G24" s="512"/>
      <c r="H24" s="512"/>
      <c r="I24" s="512"/>
      <c r="J24" s="512"/>
      <c r="K24" s="512"/>
      <c r="L24" s="512"/>
    </row>
    <row r="26" spans="1:12" ht="15">
      <c r="A26" s="515" t="s">
        <v>138</v>
      </c>
      <c r="B26" s="516"/>
      <c r="C26" s="517"/>
      <c r="D26" s="518"/>
      <c r="E26" s="519"/>
      <c r="F26" s="501"/>
      <c r="G26" s="501"/>
      <c r="H26" s="501"/>
      <c r="I26" s="501"/>
      <c r="J26" s="501"/>
      <c r="K26" s="501"/>
      <c r="L26" s="501"/>
    </row>
    <row r="27" spans="1:12" ht="15.75">
      <c r="A27" s="501"/>
      <c r="B27" s="573"/>
      <c r="C27" s="573"/>
      <c r="D27" s="573"/>
      <c r="E27" s="573"/>
      <c r="F27" s="504"/>
      <c r="G27" s="501"/>
      <c r="H27" s="501"/>
      <c r="I27" s="501"/>
      <c r="J27" s="501"/>
      <c r="K27" s="501"/>
      <c r="L27" s="501"/>
    </row>
    <row r="28" spans="1:12" ht="15">
      <c r="A28" s="576" t="s">
        <v>139</v>
      </c>
      <c r="B28" s="577"/>
      <c r="C28" s="577"/>
      <c r="D28" s="577"/>
      <c r="E28" s="577"/>
      <c r="F28" s="501"/>
      <c r="G28" s="501"/>
      <c r="H28" s="501"/>
      <c r="I28" s="501"/>
      <c r="J28" s="501"/>
      <c r="K28" s="501"/>
      <c r="L28" s="501"/>
    </row>
    <row r="29" spans="1:12" ht="15.75">
      <c r="A29" s="4"/>
      <c r="B29" s="584"/>
      <c r="C29" s="572"/>
      <c r="D29" s="572"/>
      <c r="E29" s="572"/>
      <c r="F29" s="501"/>
      <c r="G29" s="501"/>
      <c r="H29" s="501"/>
      <c r="I29" s="501"/>
      <c r="J29" s="501"/>
      <c r="K29" s="501"/>
      <c r="L29" s="501"/>
    </row>
    <row r="30" spans="1:12" ht="15.75">
      <c r="A30" s="3"/>
      <c r="B30" s="5"/>
      <c r="C30" s="3"/>
      <c r="D30" s="3"/>
      <c r="E30" s="3"/>
      <c r="F30" s="501"/>
      <c r="G30" s="501"/>
      <c r="H30" s="501"/>
      <c r="I30" s="501"/>
      <c r="J30" s="501"/>
      <c r="K30" s="501"/>
      <c r="L30" s="501"/>
    </row>
    <row r="31" spans="1:12" ht="15">
      <c r="A31" s="571" t="s">
        <v>4</v>
      </c>
      <c r="B31" s="572"/>
      <c r="C31" s="572"/>
      <c r="D31" s="572"/>
      <c r="E31" s="572"/>
      <c r="F31" s="501"/>
      <c r="G31" s="501"/>
      <c r="H31" s="501"/>
      <c r="I31" s="501"/>
      <c r="J31" s="501"/>
      <c r="K31" s="501"/>
      <c r="L31" s="501"/>
    </row>
    <row r="32" spans="1:12" ht="15.75">
      <c r="A32" s="6"/>
      <c r="B32" s="584"/>
      <c r="C32" s="584"/>
      <c r="D32" s="584"/>
      <c r="E32" s="520" t="s">
        <v>5</v>
      </c>
      <c r="F32" s="501"/>
      <c r="G32" s="501"/>
      <c r="H32" s="501"/>
      <c r="I32" s="501"/>
      <c r="J32" s="501"/>
      <c r="K32" s="501"/>
      <c r="L32" s="501"/>
    </row>
    <row r="33" spans="1:5" ht="15">
      <c r="A33" s="521"/>
      <c r="B33" s="521"/>
      <c r="C33" s="522"/>
      <c r="D33" s="521"/>
      <c r="E33" s="522"/>
    </row>
    <row r="34" spans="1:5" ht="15">
      <c r="A34" s="521"/>
      <c r="B34" s="7"/>
      <c r="C34" s="522"/>
      <c r="D34" s="7"/>
      <c r="E34" s="522"/>
    </row>
    <row r="35" spans="1:5" ht="15">
      <c r="A35" s="576" t="s">
        <v>140</v>
      </c>
      <c r="B35" s="577"/>
      <c r="C35" s="577"/>
      <c r="D35" s="577"/>
      <c r="E35" s="577"/>
    </row>
    <row r="36" spans="1:5" ht="15">
      <c r="A36" s="523"/>
      <c r="B36" s="524" t="s">
        <v>22</v>
      </c>
      <c r="C36" s="501"/>
      <c r="D36" s="8"/>
      <c r="E36" s="9"/>
    </row>
    <row r="37" spans="1:5" ht="15">
      <c r="A37" s="576" t="s">
        <v>141</v>
      </c>
      <c r="B37" s="576"/>
      <c r="C37" s="521"/>
      <c r="D37" s="576" t="s">
        <v>6</v>
      </c>
      <c r="E37" s="577"/>
    </row>
    <row r="38" spans="1:5" ht="15">
      <c r="A38" s="520" t="s">
        <v>142</v>
      </c>
      <c r="B38" s="10"/>
      <c r="C38" s="11"/>
      <c r="D38" s="571" t="s">
        <v>7</v>
      </c>
      <c r="E38" s="572"/>
    </row>
    <row r="39" spans="1:5" ht="28.5" customHeight="1">
      <c r="A39" s="515"/>
      <c r="B39" s="514"/>
      <c r="C39" s="514"/>
      <c r="D39" s="514"/>
      <c r="E39" s="521"/>
    </row>
    <row r="40" spans="1:5" ht="15">
      <c r="A40" s="522"/>
      <c r="B40" s="525"/>
      <c r="C40" s="522"/>
      <c r="D40" s="501"/>
      <c r="E40" s="526"/>
    </row>
    <row r="41" spans="1:5" ht="15">
      <c r="A41" s="522"/>
      <c r="B41" s="522"/>
      <c r="C41" s="501"/>
      <c r="D41" s="522"/>
      <c r="E41" s="521"/>
    </row>
    <row r="42" spans="1:5" ht="15">
      <c r="A42" s="521"/>
      <c r="B42" s="522"/>
      <c r="C42" s="525"/>
      <c r="D42" s="129"/>
      <c r="E42" s="521"/>
    </row>
    <row r="43" spans="1:5" ht="15">
      <c r="A43" s="522"/>
      <c r="B43" s="525"/>
      <c r="C43" s="129"/>
      <c r="D43" s="522"/>
      <c r="E43" s="129"/>
    </row>
    <row r="44" spans="1:5" ht="12.75">
      <c r="A44" s="501"/>
      <c r="B44" s="522"/>
      <c r="C44" s="501"/>
      <c r="D44" s="501"/>
      <c r="E44" s="522"/>
    </row>
    <row r="45" spans="1:5" ht="12.75">
      <c r="A45" s="501"/>
      <c r="B45" s="501"/>
      <c r="C45" s="501"/>
      <c r="D45" s="501"/>
      <c r="E45" s="501"/>
    </row>
  </sheetData>
  <sheetProtection/>
  <mergeCells count="17">
    <mergeCell ref="C5:E5"/>
    <mergeCell ref="A10:E10"/>
    <mergeCell ref="D8:E8"/>
    <mergeCell ref="B11:E11"/>
    <mergeCell ref="D38:E38"/>
    <mergeCell ref="A35:E35"/>
    <mergeCell ref="B32:D32"/>
    <mergeCell ref="D37:E37"/>
    <mergeCell ref="A37:B37"/>
    <mergeCell ref="B29:E29"/>
    <mergeCell ref="A31:E31"/>
    <mergeCell ref="B27:E27"/>
    <mergeCell ref="A21:E21"/>
    <mergeCell ref="A24:E24"/>
    <mergeCell ref="A23:E23"/>
    <mergeCell ref="A22:E22"/>
    <mergeCell ref="A28:E28"/>
  </mergeCells>
  <printOptions/>
  <pageMargins left="0.7480314960629921" right="0.7874015748031497" top="0.984251968503937" bottom="0.984251968503937" header="0.5118110236220472" footer="0.5118110236220472"/>
  <pageSetup horizontalDpi="600" verticalDpi="600" orientation="portrait" paperSize="9" scale="90"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C42" sqref="C42:D42"/>
    </sheetView>
  </sheetViews>
  <sheetFormatPr defaultColWidth="9.140625" defaultRowHeight="12.75"/>
  <cols>
    <col min="1" max="1" width="8.421875" style="105" customWidth="1"/>
    <col min="2" max="2" width="13.00390625" style="105" customWidth="1"/>
    <col min="3" max="3" width="29.7109375" style="105" customWidth="1"/>
    <col min="4" max="4" width="11.8515625" style="105" customWidth="1"/>
    <col min="5" max="5" width="10.7109375" style="105" customWidth="1"/>
    <col min="6" max="6" width="13.421875" style="105" customWidth="1"/>
    <col min="7" max="7" width="17.00390625" style="105" customWidth="1"/>
    <col min="8" max="16384" width="9.140625" style="105" customWidth="1"/>
  </cols>
  <sheetData>
    <row r="1" spans="1:7" ht="13.5" thickBot="1">
      <c r="A1" s="840" t="s">
        <v>99</v>
      </c>
      <c r="B1" s="841"/>
      <c r="C1" s="841"/>
      <c r="D1" s="841"/>
      <c r="E1" s="841"/>
      <c r="F1" s="841"/>
      <c r="G1" s="841"/>
    </row>
    <row r="2" spans="1:7" ht="128.25" thickBot="1">
      <c r="A2" s="849" t="s">
        <v>756</v>
      </c>
      <c r="B2" s="850"/>
      <c r="C2" s="816"/>
      <c r="D2" s="559" t="s">
        <v>8</v>
      </c>
      <c r="E2" s="559" t="s">
        <v>375</v>
      </c>
      <c r="F2" s="560" t="s">
        <v>772</v>
      </c>
      <c r="G2" s="113"/>
    </row>
    <row r="3" spans="1:10" ht="13.5">
      <c r="A3" s="859" t="s">
        <v>758</v>
      </c>
      <c r="B3" s="860"/>
      <c r="C3" s="861"/>
      <c r="D3" s="318" t="s">
        <v>670</v>
      </c>
      <c r="E3" s="196">
        <f>E4+E5+E9+E18+E22+E23</f>
        <v>0</v>
      </c>
      <c r="F3" s="18">
        <v>0</v>
      </c>
      <c r="H3" s="108"/>
      <c r="I3" s="108"/>
      <c r="J3" s="108"/>
    </row>
    <row r="4" spans="1:6" ht="16.5">
      <c r="A4" s="846" t="s">
        <v>191</v>
      </c>
      <c r="B4" s="862" t="s">
        <v>773</v>
      </c>
      <c r="C4" s="863"/>
      <c r="D4" s="95" t="s">
        <v>671</v>
      </c>
      <c r="E4" s="22">
        <v>0</v>
      </c>
      <c r="F4" s="16">
        <v>0</v>
      </c>
    </row>
    <row r="5" spans="1:6" ht="13.5">
      <c r="A5" s="847"/>
      <c r="B5" s="864" t="s">
        <v>190</v>
      </c>
      <c r="C5" s="865"/>
      <c r="D5" s="95" t="s">
        <v>672</v>
      </c>
      <c r="E5" s="110">
        <f>E6+E7+E8</f>
        <v>0</v>
      </c>
      <c r="F5" s="16">
        <v>0</v>
      </c>
    </row>
    <row r="6" spans="1:6" ht="13.5">
      <c r="A6" s="847"/>
      <c r="B6" s="851" t="s">
        <v>188</v>
      </c>
      <c r="C6" s="562" t="s">
        <v>759</v>
      </c>
      <c r="D6" s="343" t="s">
        <v>673</v>
      </c>
      <c r="E6" s="399">
        <v>0</v>
      </c>
      <c r="F6" s="398">
        <v>0</v>
      </c>
    </row>
    <row r="7" spans="1:6" ht="13.5">
      <c r="A7" s="847"/>
      <c r="B7" s="852"/>
      <c r="C7" s="562" t="s">
        <v>760</v>
      </c>
      <c r="D7" s="343" t="s">
        <v>674</v>
      </c>
      <c r="E7" s="22">
        <v>0</v>
      </c>
      <c r="F7" s="16">
        <v>0</v>
      </c>
    </row>
    <row r="8" spans="1:6" ht="13.5">
      <c r="A8" s="847"/>
      <c r="B8" s="853"/>
      <c r="C8" s="562" t="s">
        <v>175</v>
      </c>
      <c r="D8" s="343" t="s">
        <v>675</v>
      </c>
      <c r="E8" s="22">
        <v>0</v>
      </c>
      <c r="F8" s="16">
        <v>0</v>
      </c>
    </row>
    <row r="9" spans="1:6" ht="13.5">
      <c r="A9" s="847"/>
      <c r="B9" s="862" t="s">
        <v>189</v>
      </c>
      <c r="C9" s="863"/>
      <c r="D9" s="95" t="s">
        <v>676</v>
      </c>
      <c r="E9" s="110">
        <f>E10+E11+E12+E13+E14+E15+E16+E17</f>
        <v>0</v>
      </c>
      <c r="F9" s="16">
        <v>0</v>
      </c>
    </row>
    <row r="10" spans="1:6" ht="13.5">
      <c r="A10" s="847"/>
      <c r="B10" s="854" t="s">
        <v>192</v>
      </c>
      <c r="C10" s="566" t="s">
        <v>761</v>
      </c>
      <c r="D10" s="343" t="s">
        <v>677</v>
      </c>
      <c r="E10" s="22">
        <v>0</v>
      </c>
      <c r="F10" s="16">
        <v>0</v>
      </c>
    </row>
    <row r="11" spans="1:8" ht="13.5">
      <c r="A11" s="847"/>
      <c r="B11" s="852"/>
      <c r="C11" s="562" t="s">
        <v>762</v>
      </c>
      <c r="D11" s="343" t="s">
        <v>678</v>
      </c>
      <c r="E11" s="22">
        <v>0</v>
      </c>
      <c r="F11" s="16">
        <v>0</v>
      </c>
      <c r="H11" s="112"/>
    </row>
    <row r="12" spans="1:6" ht="16.5">
      <c r="A12" s="847"/>
      <c r="B12" s="852"/>
      <c r="C12" s="562" t="s">
        <v>774</v>
      </c>
      <c r="D12" s="343" t="s">
        <v>679</v>
      </c>
      <c r="E12" s="22">
        <v>0</v>
      </c>
      <c r="F12" s="16">
        <v>0</v>
      </c>
    </row>
    <row r="13" spans="1:6" ht="13.5">
      <c r="A13" s="847"/>
      <c r="B13" s="852"/>
      <c r="C13" s="562" t="s">
        <v>763</v>
      </c>
      <c r="D13" s="343" t="s">
        <v>680</v>
      </c>
      <c r="E13" s="22">
        <v>0</v>
      </c>
      <c r="F13" s="15">
        <v>0</v>
      </c>
    </row>
    <row r="14" spans="1:6" ht="13.5">
      <c r="A14" s="847"/>
      <c r="B14" s="852"/>
      <c r="C14" s="562" t="s">
        <v>764</v>
      </c>
      <c r="D14" s="343" t="s">
        <v>681</v>
      </c>
      <c r="E14" s="22">
        <v>0</v>
      </c>
      <c r="F14" s="15">
        <v>0</v>
      </c>
    </row>
    <row r="15" spans="1:6" ht="13.5">
      <c r="A15" s="847"/>
      <c r="B15" s="852"/>
      <c r="C15" s="562" t="s">
        <v>765</v>
      </c>
      <c r="D15" s="343" t="s">
        <v>682</v>
      </c>
      <c r="E15" s="22">
        <v>0</v>
      </c>
      <c r="F15" s="15">
        <v>0</v>
      </c>
    </row>
    <row r="16" spans="1:6" ht="13.5">
      <c r="A16" s="847"/>
      <c r="B16" s="852"/>
      <c r="C16" s="562" t="s">
        <v>766</v>
      </c>
      <c r="D16" s="343" t="s">
        <v>683</v>
      </c>
      <c r="E16" s="22">
        <v>0</v>
      </c>
      <c r="F16" s="16">
        <v>0</v>
      </c>
    </row>
    <row r="17" spans="1:6" ht="13.5">
      <c r="A17" s="847"/>
      <c r="B17" s="853"/>
      <c r="C17" s="562" t="s">
        <v>175</v>
      </c>
      <c r="D17" s="343" t="s">
        <v>684</v>
      </c>
      <c r="E17" s="22">
        <v>0</v>
      </c>
      <c r="F17" s="15">
        <v>0</v>
      </c>
    </row>
    <row r="18" spans="1:6" ht="13.5">
      <c r="A18" s="847"/>
      <c r="B18" s="561" t="s">
        <v>193</v>
      </c>
      <c r="C18" s="563"/>
      <c r="D18" s="95" t="s">
        <v>685</v>
      </c>
      <c r="E18" s="110">
        <f>E19+E20+E21</f>
        <v>0</v>
      </c>
      <c r="F18" s="15">
        <v>0</v>
      </c>
    </row>
    <row r="19" spans="1:6" ht="13.5">
      <c r="A19" s="847"/>
      <c r="B19" s="851" t="s">
        <v>192</v>
      </c>
      <c r="C19" s="562" t="s">
        <v>767</v>
      </c>
      <c r="D19" s="343" t="s">
        <v>686</v>
      </c>
      <c r="E19" s="22">
        <v>0</v>
      </c>
      <c r="F19" s="15">
        <v>0</v>
      </c>
    </row>
    <row r="20" spans="1:6" ht="13.5">
      <c r="A20" s="847"/>
      <c r="B20" s="852"/>
      <c r="C20" s="562" t="s">
        <v>768</v>
      </c>
      <c r="D20" s="343" t="s">
        <v>687</v>
      </c>
      <c r="E20" s="22">
        <v>0</v>
      </c>
      <c r="F20" s="15">
        <v>0</v>
      </c>
    </row>
    <row r="21" spans="1:6" ht="13.5">
      <c r="A21" s="847"/>
      <c r="B21" s="853"/>
      <c r="C21" s="567" t="s">
        <v>769</v>
      </c>
      <c r="D21" s="343" t="s">
        <v>688</v>
      </c>
      <c r="E21" s="22">
        <v>0</v>
      </c>
      <c r="F21" s="15">
        <v>0</v>
      </c>
    </row>
    <row r="22" spans="1:6" ht="13.5">
      <c r="A22" s="847"/>
      <c r="B22" s="866" t="s">
        <v>775</v>
      </c>
      <c r="C22" s="760"/>
      <c r="D22" s="95" t="s">
        <v>689</v>
      </c>
      <c r="E22" s="22">
        <v>0</v>
      </c>
      <c r="F22" s="15">
        <v>0</v>
      </c>
    </row>
    <row r="23" spans="1:8" ht="14.25" thickBot="1">
      <c r="A23" s="848"/>
      <c r="B23" s="564" t="s">
        <v>194</v>
      </c>
      <c r="C23" s="565"/>
      <c r="D23" s="97" t="s">
        <v>690</v>
      </c>
      <c r="E23" s="477">
        <v>0</v>
      </c>
      <c r="F23" s="23">
        <v>0</v>
      </c>
      <c r="H23" s="113"/>
    </row>
    <row r="24" spans="1:8" ht="15.75" customHeight="1">
      <c r="A24" s="842"/>
      <c r="B24" s="843"/>
      <c r="C24" s="843"/>
      <c r="D24" s="843"/>
      <c r="E24" s="843"/>
      <c r="F24" s="843"/>
      <c r="G24" s="844"/>
      <c r="H24" s="113"/>
    </row>
    <row r="25" spans="1:7" ht="26.25" customHeight="1">
      <c r="A25" s="845" t="s">
        <v>757</v>
      </c>
      <c r="B25" s="723"/>
      <c r="C25" s="723"/>
      <c r="D25" s="723"/>
      <c r="E25" s="723"/>
      <c r="F25" s="723"/>
      <c r="G25" s="197"/>
    </row>
    <row r="26" spans="1:7" ht="26.25" customHeight="1" thickBot="1">
      <c r="A26" s="838" t="s">
        <v>770</v>
      </c>
      <c r="B26" s="839"/>
      <c r="C26" s="839"/>
      <c r="D26" s="839"/>
      <c r="E26" s="839"/>
      <c r="F26" s="839"/>
      <c r="G26" s="198"/>
    </row>
    <row r="27" spans="1:6" ht="25.5" customHeight="1" thickBot="1">
      <c r="A27" s="858" t="s">
        <v>776</v>
      </c>
      <c r="B27" s="657"/>
      <c r="C27" s="657"/>
      <c r="D27" s="658"/>
      <c r="E27" s="114" t="s">
        <v>8</v>
      </c>
      <c r="F27" s="115" t="s">
        <v>9</v>
      </c>
    </row>
    <row r="28" spans="1:7" ht="13.5">
      <c r="A28" s="829" t="s">
        <v>335</v>
      </c>
      <c r="B28" s="740"/>
      <c r="C28" s="740"/>
      <c r="D28" s="650"/>
      <c r="E28" s="377" t="s">
        <v>691</v>
      </c>
      <c r="F28" s="67">
        <f>F29+F30+F31+F32</f>
        <v>0</v>
      </c>
      <c r="G28" s="401" t="str">
        <f>IF(F28=F19,"OK","PĀRBAUDI SOCIĀLO DARBINIEKU SKAITU!")</f>
        <v>OK</v>
      </c>
    </row>
    <row r="29" spans="1:6" ht="25.5" customHeight="1">
      <c r="A29" s="833" t="s">
        <v>215</v>
      </c>
      <c r="B29" s="827" t="s">
        <v>328</v>
      </c>
      <c r="C29" s="651"/>
      <c r="D29" s="828"/>
      <c r="E29" s="95" t="s">
        <v>692</v>
      </c>
      <c r="F29" s="15">
        <v>0</v>
      </c>
    </row>
    <row r="30" spans="1:6" ht="26.25" customHeight="1">
      <c r="A30" s="834"/>
      <c r="B30" s="827" t="s">
        <v>329</v>
      </c>
      <c r="C30" s="651"/>
      <c r="D30" s="828"/>
      <c r="E30" s="95" t="s">
        <v>693</v>
      </c>
      <c r="F30" s="15">
        <v>0</v>
      </c>
    </row>
    <row r="31" spans="1:6" ht="26.25" customHeight="1">
      <c r="A31" s="834"/>
      <c r="B31" s="827" t="s">
        <v>330</v>
      </c>
      <c r="C31" s="651"/>
      <c r="D31" s="828"/>
      <c r="E31" s="95" t="s">
        <v>694</v>
      </c>
      <c r="F31" s="15">
        <v>0</v>
      </c>
    </row>
    <row r="32" spans="1:7" ht="13.5">
      <c r="A32" s="834"/>
      <c r="B32" s="832" t="s">
        <v>331</v>
      </c>
      <c r="C32" s="826"/>
      <c r="D32" s="652"/>
      <c r="E32" s="95" t="s">
        <v>695</v>
      </c>
      <c r="F32" s="15">
        <v>0</v>
      </c>
      <c r="G32" s="401" t="str">
        <f>IF(SUM(F33,F34)&lt;=(F32+F31+F30),"OK","Pārbaudiet darbinieku bez atbilstošās izglītības skaitu!")</f>
        <v>OK</v>
      </c>
    </row>
    <row r="33" spans="1:7" ht="36.75" customHeight="1">
      <c r="A33" s="834"/>
      <c r="B33" s="830" t="s">
        <v>340</v>
      </c>
      <c r="C33" s="827" t="s">
        <v>332</v>
      </c>
      <c r="D33" s="828"/>
      <c r="E33" s="343" t="s">
        <v>696</v>
      </c>
      <c r="F33" s="15">
        <v>0</v>
      </c>
      <c r="G33" s="199"/>
    </row>
    <row r="34" spans="1:6" ht="38.25" customHeight="1">
      <c r="A34" s="834"/>
      <c r="B34" s="831"/>
      <c r="C34" s="827" t="s">
        <v>333</v>
      </c>
      <c r="D34" s="828"/>
      <c r="E34" s="343" t="s">
        <v>697</v>
      </c>
      <c r="F34" s="15">
        <v>0</v>
      </c>
    </row>
    <row r="35" spans="1:6" ht="38.25" customHeight="1">
      <c r="A35" s="835"/>
      <c r="B35" s="855" t="s">
        <v>754</v>
      </c>
      <c r="C35" s="855"/>
      <c r="D35" s="855"/>
      <c r="E35" s="568" t="s">
        <v>771</v>
      </c>
      <c r="F35" s="15">
        <v>0</v>
      </c>
    </row>
    <row r="36" spans="1:7" ht="13.5">
      <c r="A36" s="825" t="s">
        <v>334</v>
      </c>
      <c r="B36" s="826"/>
      <c r="C36" s="826"/>
      <c r="D36" s="652"/>
      <c r="E36" s="382" t="s">
        <v>698</v>
      </c>
      <c r="F36" s="118">
        <f>F37+F38+F39+F40</f>
        <v>0</v>
      </c>
      <c r="G36" s="401" t="str">
        <f>IF(F36=F20,"OK","PĀRBAUDI SOCIĀLO APRŪPĒTĀJU SKAITU!")</f>
        <v>OK</v>
      </c>
    </row>
    <row r="37" spans="1:6" ht="14.25" customHeight="1">
      <c r="A37" s="856" t="s">
        <v>215</v>
      </c>
      <c r="B37" s="111" t="s">
        <v>336</v>
      </c>
      <c r="C37" s="117"/>
      <c r="D37" s="111"/>
      <c r="E37" s="95" t="s">
        <v>699</v>
      </c>
      <c r="F37" s="160">
        <v>0</v>
      </c>
    </row>
    <row r="38" spans="1:6" ht="29.25" customHeight="1">
      <c r="A38" s="856"/>
      <c r="B38" s="836" t="s">
        <v>328</v>
      </c>
      <c r="C38" s="836"/>
      <c r="D38" s="836"/>
      <c r="E38" s="95" t="s">
        <v>700</v>
      </c>
      <c r="F38" s="160">
        <v>0</v>
      </c>
    </row>
    <row r="39" spans="1:6" ht="27" customHeight="1">
      <c r="A39" s="856"/>
      <c r="B39" s="836" t="s">
        <v>330</v>
      </c>
      <c r="C39" s="836"/>
      <c r="D39" s="836"/>
      <c r="E39" s="95" t="s">
        <v>701</v>
      </c>
      <c r="F39" s="160">
        <v>0</v>
      </c>
    </row>
    <row r="40" spans="1:7" ht="13.5">
      <c r="A40" s="856"/>
      <c r="B40" s="837" t="s">
        <v>331</v>
      </c>
      <c r="C40" s="837"/>
      <c r="D40" s="837"/>
      <c r="E40" s="95" t="s">
        <v>702</v>
      </c>
      <c r="F40" s="160">
        <v>0</v>
      </c>
      <c r="G40" s="401" t="str">
        <f>IF((F41+F42)&lt;=(F40+F39),"OK","Pārbaudiet darbinieku bez atbilstošās izglītības skaitu!")</f>
        <v>OK</v>
      </c>
    </row>
    <row r="41" spans="1:6" ht="25.5" customHeight="1">
      <c r="A41" s="856"/>
      <c r="B41" s="836" t="s">
        <v>340</v>
      </c>
      <c r="C41" s="836" t="s">
        <v>337</v>
      </c>
      <c r="D41" s="836"/>
      <c r="E41" s="343" t="s">
        <v>703</v>
      </c>
      <c r="F41" s="160">
        <v>0</v>
      </c>
    </row>
    <row r="42" spans="1:6" ht="38.25" customHeight="1">
      <c r="A42" s="856"/>
      <c r="B42" s="837"/>
      <c r="C42" s="836" t="s">
        <v>333</v>
      </c>
      <c r="D42" s="836"/>
      <c r="E42" s="343" t="s">
        <v>704</v>
      </c>
      <c r="F42" s="160">
        <v>0</v>
      </c>
    </row>
    <row r="43" spans="1:7" ht="13.5">
      <c r="A43" s="856"/>
      <c r="B43" s="857" t="s">
        <v>754</v>
      </c>
      <c r="C43" s="857"/>
      <c r="D43" s="857"/>
      <c r="E43" s="569">
        <v>11225</v>
      </c>
      <c r="F43" s="160">
        <v>0</v>
      </c>
      <c r="G43" s="570"/>
    </row>
  </sheetData>
  <sheetProtection password="CE88" sheet="1"/>
  <mergeCells count="34">
    <mergeCell ref="B35:D35"/>
    <mergeCell ref="A37:A43"/>
    <mergeCell ref="B43:D43"/>
    <mergeCell ref="A27:D27"/>
    <mergeCell ref="A3:C3"/>
    <mergeCell ref="B4:C4"/>
    <mergeCell ref="B5:C5"/>
    <mergeCell ref="B9:C9"/>
    <mergeCell ref="B22:C22"/>
    <mergeCell ref="B19:B21"/>
    <mergeCell ref="A26:F26"/>
    <mergeCell ref="A1:G1"/>
    <mergeCell ref="A24:G24"/>
    <mergeCell ref="A25:F25"/>
    <mergeCell ref="A4:A23"/>
    <mergeCell ref="A2:C2"/>
    <mergeCell ref="B6:B8"/>
    <mergeCell ref="B10:B17"/>
    <mergeCell ref="B41:B42"/>
    <mergeCell ref="C41:D41"/>
    <mergeCell ref="C42:D42"/>
    <mergeCell ref="B40:D40"/>
    <mergeCell ref="B38:D38"/>
    <mergeCell ref="B39:D39"/>
    <mergeCell ref="A36:D36"/>
    <mergeCell ref="B31:D31"/>
    <mergeCell ref="A28:D28"/>
    <mergeCell ref="B29:D29"/>
    <mergeCell ref="B30:D30"/>
    <mergeCell ref="B33:B34"/>
    <mergeCell ref="C33:D33"/>
    <mergeCell ref="C34:D34"/>
    <mergeCell ref="B32:D32"/>
    <mergeCell ref="A29:A35"/>
  </mergeCells>
  <printOptions/>
  <pageMargins left="0.7480314960629921" right="0.7480314960629921" top="0.3937007874015748" bottom="0" header="0.5118110236220472" footer="0"/>
  <pageSetup horizontalDpi="600" verticalDpi="600" orientation="portrait" paperSize="9" scale="93" r:id="rId3"/>
  <headerFooter alignWithMargins="0">
    <oddFooter>&amp;R10</oddFooter>
  </headerFooter>
  <legacyDrawing r:id="rId2"/>
</worksheet>
</file>

<file path=xl/worksheets/sheet11.xml><?xml version="1.0" encoding="utf-8"?>
<worksheet xmlns="http://schemas.openxmlformats.org/spreadsheetml/2006/main" xmlns:r="http://schemas.openxmlformats.org/officeDocument/2006/relationships">
  <dimension ref="A1:L27"/>
  <sheetViews>
    <sheetView zoomScalePageLayoutView="0" workbookViewId="0" topLeftCell="A7">
      <selection activeCell="E8" sqref="E8:E9"/>
    </sheetView>
  </sheetViews>
  <sheetFormatPr defaultColWidth="9.140625" defaultRowHeight="12.75"/>
  <cols>
    <col min="1" max="1" width="40.8515625" style="120" customWidth="1"/>
    <col min="2" max="2" width="13.8515625" style="116" customWidth="1"/>
    <col min="3" max="3" width="12.140625" style="116" customWidth="1"/>
    <col min="4" max="4" width="11.8515625" style="116" customWidth="1"/>
    <col min="5" max="5" width="10.421875" style="116" customWidth="1"/>
    <col min="6" max="16384" width="9.140625" style="116" customWidth="1"/>
  </cols>
  <sheetData>
    <row r="1" spans="1:5" ht="39" customHeight="1" thickBot="1">
      <c r="A1" s="885" t="s">
        <v>114</v>
      </c>
      <c r="B1" s="591"/>
      <c r="C1" s="592"/>
      <c r="D1" s="114" t="s">
        <v>8</v>
      </c>
      <c r="E1" s="115" t="s">
        <v>9</v>
      </c>
    </row>
    <row r="2" spans="1:6" ht="13.5">
      <c r="A2" s="308" t="s">
        <v>338</v>
      </c>
      <c r="B2" s="452"/>
      <c r="C2" s="452"/>
      <c r="D2" s="383" t="s">
        <v>705</v>
      </c>
      <c r="E2" s="67">
        <f>E3+E4+E5+E6</f>
        <v>0</v>
      </c>
      <c r="F2" s="402" t="str">
        <f>IF(E2='11.1-11.2'!F21,"OK","PĀRBAUDIET SOCIĀLO REHABILITĒTĀJU SKAITU!")</f>
        <v>OK</v>
      </c>
    </row>
    <row r="3" spans="1:5" ht="13.5" customHeight="1">
      <c r="A3" s="886" t="s">
        <v>341</v>
      </c>
      <c r="B3" s="826"/>
      <c r="C3" s="652"/>
      <c r="D3" s="95" t="s">
        <v>706</v>
      </c>
      <c r="E3" s="15">
        <v>0</v>
      </c>
    </row>
    <row r="4" spans="1:5" ht="26.25" customHeight="1">
      <c r="A4" s="886" t="s">
        <v>343</v>
      </c>
      <c r="B4" s="651"/>
      <c r="C4" s="828"/>
      <c r="D4" s="95" t="s">
        <v>707</v>
      </c>
      <c r="E4" s="15">
        <v>0</v>
      </c>
    </row>
    <row r="5" spans="1:5" ht="15.75" customHeight="1">
      <c r="A5" s="886" t="s">
        <v>342</v>
      </c>
      <c r="B5" s="651"/>
      <c r="C5" s="828"/>
      <c r="D5" s="384" t="s">
        <v>709</v>
      </c>
      <c r="E5" s="15">
        <v>0</v>
      </c>
    </row>
    <row r="6" spans="1:6" ht="17.25" customHeight="1">
      <c r="A6" s="882" t="s">
        <v>344</v>
      </c>
      <c r="B6" s="826"/>
      <c r="C6" s="652"/>
      <c r="D6" s="95" t="s">
        <v>708</v>
      </c>
      <c r="E6" s="15">
        <v>0</v>
      </c>
      <c r="F6" s="402" t="str">
        <f>IF((E7+E8)&lt;=E6,"OK","Pārbaudiet darbinieku bez atbilstošās izglītības skaitu!")</f>
        <v>OK</v>
      </c>
    </row>
    <row r="7" spans="1:5" ht="42" customHeight="1">
      <c r="A7" s="879" t="s">
        <v>340</v>
      </c>
      <c r="B7" s="827" t="s">
        <v>339</v>
      </c>
      <c r="C7" s="828"/>
      <c r="D7" s="343" t="s">
        <v>710</v>
      </c>
      <c r="E7" s="15">
        <v>0</v>
      </c>
    </row>
    <row r="8" spans="1:5" ht="57" customHeight="1">
      <c r="A8" s="880"/>
      <c r="B8" s="873" t="s">
        <v>333</v>
      </c>
      <c r="C8" s="874"/>
      <c r="D8" s="344" t="s">
        <v>711</v>
      </c>
      <c r="E8" s="155">
        <v>0</v>
      </c>
    </row>
    <row r="9" spans="1:12" ht="13.5">
      <c r="A9" s="857" t="s">
        <v>754</v>
      </c>
      <c r="B9" s="857"/>
      <c r="C9" s="857"/>
      <c r="D9" s="569">
        <v>11235</v>
      </c>
      <c r="E9" s="155">
        <v>0</v>
      </c>
      <c r="G9" s="315"/>
      <c r="H9" s="312"/>
      <c r="I9" s="312"/>
      <c r="J9" s="312"/>
      <c r="K9" s="311"/>
      <c r="L9" s="311"/>
    </row>
    <row r="10" spans="1:12" ht="52.5" customHeight="1">
      <c r="A10" s="527"/>
      <c r="B10" s="528"/>
      <c r="C10" s="528"/>
      <c r="D10" s="82"/>
      <c r="G10" s="315"/>
      <c r="H10" s="312"/>
      <c r="I10" s="312"/>
      <c r="J10" s="312"/>
      <c r="K10" s="311"/>
      <c r="L10" s="311"/>
    </row>
    <row r="11" spans="1:12" ht="13.5">
      <c r="A11" s="124" t="s">
        <v>179</v>
      </c>
      <c r="B11" s="881"/>
      <c r="C11" s="881"/>
      <c r="D11" s="881"/>
      <c r="E11" s="200"/>
      <c r="G11" s="313"/>
      <c r="H11" s="128"/>
      <c r="I11" s="128"/>
      <c r="J11" s="128"/>
      <c r="K11" s="309"/>
      <c r="L11" s="310"/>
    </row>
    <row r="12" spans="1:12" ht="13.5">
      <c r="A12" s="24" t="s">
        <v>17</v>
      </c>
      <c r="B12" s="871" t="s">
        <v>181</v>
      </c>
      <c r="C12" s="872"/>
      <c r="D12" s="872"/>
      <c r="E12" s="878"/>
      <c r="G12" s="314"/>
      <c r="H12" s="316"/>
      <c r="I12" s="128"/>
      <c r="J12" s="128"/>
      <c r="K12" s="113"/>
      <c r="L12" s="156"/>
    </row>
    <row r="13" spans="1:12" ht="13.5">
      <c r="A13" s="252" t="s">
        <v>180</v>
      </c>
      <c r="B13" s="871" t="s">
        <v>183</v>
      </c>
      <c r="C13" s="872"/>
      <c r="D13" s="872"/>
      <c r="E13" s="200"/>
      <c r="G13" s="281"/>
      <c r="H13" s="316"/>
      <c r="I13" s="128"/>
      <c r="J13" s="128"/>
      <c r="K13" s="113"/>
      <c r="L13" s="156"/>
    </row>
    <row r="14" spans="1:12" ht="13.5">
      <c r="A14" s="24"/>
      <c r="B14" s="20"/>
      <c r="C14" s="125"/>
      <c r="D14" s="20"/>
      <c r="G14" s="281"/>
      <c r="H14" s="128"/>
      <c r="I14" s="128"/>
      <c r="J14" s="128"/>
      <c r="K14" s="304"/>
      <c r="L14" s="156"/>
    </row>
    <row r="15" spans="1:12" ht="13.5">
      <c r="A15" s="24"/>
      <c r="B15" s="20"/>
      <c r="C15" s="125"/>
      <c r="D15" s="125"/>
      <c r="G15" s="281"/>
      <c r="H15" s="128"/>
      <c r="I15" s="128"/>
      <c r="J15" s="128"/>
      <c r="K15" s="113"/>
      <c r="L15" s="156"/>
    </row>
    <row r="16" spans="1:12" ht="13.5">
      <c r="A16" s="125"/>
      <c r="B16" s="125"/>
      <c r="C16" s="125"/>
      <c r="D16" s="125"/>
      <c r="G16" s="281"/>
      <c r="H16" s="128"/>
      <c r="I16" s="128"/>
      <c r="J16" s="128"/>
      <c r="K16" s="113"/>
      <c r="L16" s="156"/>
    </row>
    <row r="17" spans="1:12" ht="13.5">
      <c r="A17" s="124" t="s">
        <v>16</v>
      </c>
      <c r="B17" s="881"/>
      <c r="C17" s="881"/>
      <c r="D17" s="881"/>
      <c r="E17" s="200"/>
      <c r="G17" s="281"/>
      <c r="H17" s="128"/>
      <c r="I17" s="128"/>
      <c r="J17" s="128"/>
      <c r="K17" s="113"/>
      <c r="L17" s="156"/>
    </row>
    <row r="18" spans="1:5" ht="12.75">
      <c r="A18" s="31"/>
      <c r="B18" s="871" t="s">
        <v>182</v>
      </c>
      <c r="C18" s="877"/>
      <c r="D18" s="877"/>
      <c r="E18" s="878"/>
    </row>
    <row r="19" spans="1:4" ht="15.75" customHeight="1">
      <c r="A19" s="24" t="s">
        <v>184</v>
      </c>
      <c r="B19" s="20"/>
      <c r="C19" s="125"/>
      <c r="D19" s="31"/>
    </row>
    <row r="20" spans="1:5" ht="33.75" customHeight="1">
      <c r="A20" s="875"/>
      <c r="B20" s="876"/>
      <c r="C20" s="876"/>
      <c r="D20" s="876"/>
      <c r="E20" s="876"/>
    </row>
    <row r="21" spans="1:4" ht="13.5" customHeight="1">
      <c r="A21" s="126"/>
      <c r="B21" s="126"/>
      <c r="C21" s="126"/>
      <c r="D21" s="125"/>
    </row>
    <row r="22" spans="1:5" ht="20.25" customHeight="1">
      <c r="A22" s="869"/>
      <c r="B22" s="870"/>
      <c r="C22" s="870"/>
      <c r="D22" s="870"/>
      <c r="E22" s="870"/>
    </row>
    <row r="23" spans="1:5" ht="12.75">
      <c r="A23" s="19"/>
      <c r="B23" s="883"/>
      <c r="C23" s="883"/>
      <c r="D23" s="883"/>
      <c r="E23" s="884"/>
    </row>
    <row r="24" spans="1:5" ht="21" customHeight="1">
      <c r="A24" s="124"/>
      <c r="B24" s="871"/>
      <c r="C24" s="872"/>
      <c r="D24" s="872"/>
      <c r="E24" s="200"/>
    </row>
    <row r="25" spans="1:4" ht="12.75">
      <c r="A25" s="19"/>
      <c r="B25" s="31"/>
      <c r="C25" s="31"/>
      <c r="D25" s="31"/>
    </row>
    <row r="26" spans="1:4" ht="13.5">
      <c r="A26" s="127"/>
      <c r="B26" s="20"/>
      <c r="C26" s="125"/>
      <c r="D26" s="125"/>
    </row>
    <row r="27" spans="1:5" ht="37.5" customHeight="1">
      <c r="A27" s="867" t="s">
        <v>712</v>
      </c>
      <c r="B27" s="868"/>
      <c r="C27" s="868"/>
      <c r="D27" s="868"/>
      <c r="E27" s="868"/>
    </row>
  </sheetData>
  <sheetProtection password="CE88" sheet="1"/>
  <mergeCells count="19">
    <mergeCell ref="A6:C6"/>
    <mergeCell ref="B23:E23"/>
    <mergeCell ref="A1:C1"/>
    <mergeCell ref="A3:C3"/>
    <mergeCell ref="A4:C4"/>
    <mergeCell ref="A5:C5"/>
    <mergeCell ref="B7:C7"/>
    <mergeCell ref="B17:D17"/>
    <mergeCell ref="A9:C9"/>
    <mergeCell ref="A27:E27"/>
    <mergeCell ref="A22:E22"/>
    <mergeCell ref="B24:D24"/>
    <mergeCell ref="B8:C8"/>
    <mergeCell ref="A20:E20"/>
    <mergeCell ref="B18:E18"/>
    <mergeCell ref="A7:A8"/>
    <mergeCell ref="B12:E12"/>
    <mergeCell ref="B11:D11"/>
    <mergeCell ref="B13:D13"/>
  </mergeCells>
  <printOptions horizontalCentered="1"/>
  <pageMargins left="0.47" right="0.39" top="0.49" bottom="0" header="0.5118110236220472" footer="0"/>
  <pageSetup horizontalDpi="1200" verticalDpi="12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34"/>
  <sheetViews>
    <sheetView zoomScalePageLayoutView="0" workbookViewId="0" topLeftCell="A1">
      <selection activeCell="K14" sqref="K14"/>
    </sheetView>
  </sheetViews>
  <sheetFormatPr defaultColWidth="9.140625" defaultRowHeight="12.75"/>
  <cols>
    <col min="1" max="1" width="8.57421875" style="0" customWidth="1"/>
    <col min="2" max="2" width="34.8515625" style="0" customWidth="1"/>
    <col min="3" max="3" width="20.140625" style="0" customWidth="1"/>
    <col min="4" max="4" width="12.421875" style="0" customWidth="1"/>
    <col min="5" max="5" width="28.140625" style="0" customWidth="1"/>
    <col min="6" max="6" width="10.140625" style="0" customWidth="1"/>
  </cols>
  <sheetData>
    <row r="1" spans="1:10" ht="15.75">
      <c r="A1" s="891" t="s">
        <v>726</v>
      </c>
      <c r="B1" s="876"/>
      <c r="C1" s="876"/>
      <c r="D1" s="876"/>
      <c r="E1" s="876"/>
      <c r="F1" s="876"/>
      <c r="G1" s="386"/>
      <c r="H1" s="386"/>
      <c r="I1" s="386"/>
      <c r="J1" s="386"/>
    </row>
    <row r="2" spans="1:10" ht="18.75">
      <c r="A2" s="892"/>
      <c r="B2" s="876"/>
      <c r="C2" s="876"/>
      <c r="D2" s="876"/>
      <c r="E2" s="876"/>
      <c r="F2" s="876"/>
      <c r="G2" s="876"/>
      <c r="H2" s="876"/>
      <c r="I2" s="876"/>
      <c r="J2" s="876"/>
    </row>
    <row r="3" spans="1:10" ht="15.75">
      <c r="A3" s="893" t="s">
        <v>722</v>
      </c>
      <c r="B3" s="894"/>
      <c r="C3" s="894"/>
      <c r="D3" s="894"/>
      <c r="E3" s="894"/>
      <c r="F3" s="894"/>
      <c r="G3" s="894"/>
      <c r="H3" s="894"/>
      <c r="I3" s="894"/>
      <c r="J3" s="894"/>
    </row>
    <row r="4" spans="1:6" s="207" customFormat="1" ht="60" customHeight="1">
      <c r="A4" s="389" t="s">
        <v>729</v>
      </c>
      <c r="B4" s="389" t="s">
        <v>720</v>
      </c>
      <c r="C4" s="389" t="s">
        <v>721</v>
      </c>
      <c r="D4" s="389" t="s">
        <v>779</v>
      </c>
      <c r="E4" s="389" t="s">
        <v>738</v>
      </c>
      <c r="F4" s="494"/>
    </row>
    <row r="5" spans="1:6" ht="14.25" customHeight="1">
      <c r="A5" s="390" t="s">
        <v>723</v>
      </c>
      <c r="B5" s="391"/>
      <c r="C5" s="391"/>
      <c r="D5" s="391"/>
      <c r="E5" s="392"/>
      <c r="F5" s="495"/>
    </row>
    <row r="6" spans="1:6" ht="12.75">
      <c r="A6" s="390" t="s">
        <v>724</v>
      </c>
      <c r="B6" s="391"/>
      <c r="C6" s="391"/>
      <c r="D6" s="391"/>
      <c r="E6" s="392"/>
      <c r="F6" s="496"/>
    </row>
    <row r="7" spans="1:6" ht="12.75">
      <c r="A7" s="390" t="s">
        <v>725</v>
      </c>
      <c r="B7" s="391"/>
      <c r="C7" s="391"/>
      <c r="D7" s="391"/>
      <c r="E7" s="392"/>
      <c r="F7" s="496"/>
    </row>
    <row r="8" spans="1:6" ht="12.75">
      <c r="A8" s="393" t="s">
        <v>727</v>
      </c>
      <c r="B8" s="394"/>
      <c r="C8" s="394"/>
      <c r="D8" s="394"/>
      <c r="E8" s="392"/>
      <c r="F8" s="497"/>
    </row>
    <row r="9" spans="1:6" ht="12.75">
      <c r="A9" s="395"/>
      <c r="B9" s="392"/>
      <c r="C9" s="392"/>
      <c r="D9" s="392"/>
      <c r="E9" s="392"/>
      <c r="F9" s="494"/>
    </row>
    <row r="10" spans="1:6" ht="12" customHeight="1">
      <c r="A10" s="396"/>
      <c r="B10" s="396"/>
      <c r="C10" s="396"/>
      <c r="D10" s="396"/>
      <c r="E10" s="396"/>
      <c r="F10" s="498"/>
    </row>
    <row r="11" spans="1:6" ht="12" customHeight="1">
      <c r="A11" s="396"/>
      <c r="B11" s="396"/>
      <c r="C11" s="396"/>
      <c r="D11" s="396"/>
      <c r="E11" s="396"/>
      <c r="F11" s="498"/>
    </row>
    <row r="12" spans="1:6" ht="13.5" customHeight="1">
      <c r="A12" s="396"/>
      <c r="B12" s="396"/>
      <c r="C12" s="396"/>
      <c r="D12" s="396"/>
      <c r="E12" s="396"/>
      <c r="F12" s="498"/>
    </row>
    <row r="13" spans="1:6" ht="12.75">
      <c r="A13" s="396"/>
      <c r="B13" s="396"/>
      <c r="C13" s="396"/>
      <c r="D13" s="396"/>
      <c r="E13" s="396"/>
      <c r="F13" s="498"/>
    </row>
    <row r="14" spans="1:6" ht="12.75">
      <c r="A14" s="396"/>
      <c r="B14" s="396"/>
      <c r="C14" s="396"/>
      <c r="D14" s="396"/>
      <c r="E14" s="396"/>
      <c r="F14" s="498"/>
    </row>
    <row r="15" spans="1:6" ht="12.75">
      <c r="A15" s="396"/>
      <c r="B15" s="396"/>
      <c r="C15" s="396"/>
      <c r="D15" s="396"/>
      <c r="E15" s="396"/>
      <c r="F15" s="498"/>
    </row>
    <row r="16" spans="1:6" ht="12.75">
      <c r="A16" s="396"/>
      <c r="B16" s="396"/>
      <c r="C16" s="396"/>
      <c r="D16" s="396"/>
      <c r="E16" s="396"/>
      <c r="F16" s="498"/>
    </row>
    <row r="17" spans="1:6" ht="12.75">
      <c r="A17" s="396"/>
      <c r="B17" s="396"/>
      <c r="C17" s="396"/>
      <c r="D17" s="396"/>
      <c r="E17" s="396"/>
      <c r="F17" s="498"/>
    </row>
    <row r="18" spans="1:6" ht="12.75">
      <c r="A18" s="396"/>
      <c r="B18" s="396"/>
      <c r="C18" s="396"/>
      <c r="D18" s="396"/>
      <c r="E18" s="396"/>
      <c r="F18" s="498"/>
    </row>
    <row r="19" spans="1:6" ht="12.75">
      <c r="A19" s="396"/>
      <c r="B19" s="396"/>
      <c r="C19" s="396"/>
      <c r="D19" s="396"/>
      <c r="E19" s="396"/>
      <c r="F19" s="498"/>
    </row>
    <row r="20" spans="1:6" ht="12.75">
      <c r="A20" s="396"/>
      <c r="B20" s="396"/>
      <c r="C20" s="396"/>
      <c r="D20" s="396"/>
      <c r="E20" s="396"/>
      <c r="F20" s="498"/>
    </row>
    <row r="21" spans="1:6" ht="12.75">
      <c r="A21" s="396"/>
      <c r="B21" s="396"/>
      <c r="C21" s="396"/>
      <c r="D21" s="396"/>
      <c r="E21" s="396"/>
      <c r="F21" s="498"/>
    </row>
    <row r="22" spans="1:6" ht="12.75">
      <c r="A22" s="396"/>
      <c r="B22" s="396"/>
      <c r="C22" s="396"/>
      <c r="D22" s="396"/>
      <c r="E22" s="396"/>
      <c r="F22" s="498"/>
    </row>
    <row r="23" spans="1:6" ht="12.75">
      <c r="A23" s="396"/>
      <c r="B23" s="396"/>
      <c r="C23" s="396"/>
      <c r="D23" s="396"/>
      <c r="E23" s="396"/>
      <c r="F23" s="498"/>
    </row>
    <row r="24" spans="1:6" ht="14.25" customHeight="1">
      <c r="A24" s="396"/>
      <c r="B24" s="396"/>
      <c r="C24" s="396"/>
      <c r="D24" s="396"/>
      <c r="E24" s="396"/>
      <c r="F24" s="498"/>
    </row>
    <row r="25" spans="1:6" ht="12.75">
      <c r="A25" s="396"/>
      <c r="B25" s="396"/>
      <c r="C25" s="396"/>
      <c r="D25" s="396"/>
      <c r="E25" s="396"/>
      <c r="F25" s="498"/>
    </row>
    <row r="26" spans="1:6" ht="12.75">
      <c r="A26" s="396"/>
      <c r="B26" s="396"/>
      <c r="C26" s="396"/>
      <c r="D26" s="396"/>
      <c r="E26" s="396"/>
      <c r="F26" s="498"/>
    </row>
    <row r="27" spans="1:6" ht="12.75">
      <c r="A27" s="387"/>
      <c r="B27" s="387"/>
      <c r="C27" s="387"/>
      <c r="D27" s="387"/>
      <c r="E27" s="387"/>
      <c r="F27" s="499"/>
    </row>
    <row r="28" spans="1:6" ht="12.75">
      <c r="A28" s="387"/>
      <c r="B28" s="387"/>
      <c r="C28" s="387"/>
      <c r="D28" s="387"/>
      <c r="E28" s="387"/>
      <c r="F28" s="499"/>
    </row>
    <row r="29" spans="1:6" ht="13.5" customHeight="1">
      <c r="A29" s="387"/>
      <c r="B29" s="387"/>
      <c r="C29" s="387"/>
      <c r="D29" s="387"/>
      <c r="E29" s="387"/>
      <c r="F29" s="499"/>
    </row>
    <row r="30" spans="1:6" ht="12.75">
      <c r="A30" s="387"/>
      <c r="B30" s="387"/>
      <c r="C30" s="387"/>
      <c r="D30" s="387"/>
      <c r="E30" s="387"/>
      <c r="F30" s="499"/>
    </row>
    <row r="31" spans="1:6" ht="12.75">
      <c r="A31" s="387"/>
      <c r="B31" s="387"/>
      <c r="C31" s="387"/>
      <c r="D31" s="387"/>
      <c r="E31" s="387"/>
      <c r="F31" s="499"/>
    </row>
    <row r="32" spans="1:6" ht="12.75">
      <c r="A32" s="387"/>
      <c r="B32" s="387"/>
      <c r="C32" s="387"/>
      <c r="D32" s="387"/>
      <c r="E32" s="387"/>
      <c r="F32" s="499"/>
    </row>
    <row r="33" spans="1:6" ht="15">
      <c r="A33" s="887" t="s">
        <v>728</v>
      </c>
      <c r="B33" s="888"/>
      <c r="C33" s="888"/>
      <c r="D33" s="888"/>
      <c r="E33" s="888"/>
      <c r="F33" s="388"/>
    </row>
    <row r="34" spans="1:6" ht="29.25" customHeight="1">
      <c r="A34" s="889" t="s">
        <v>739</v>
      </c>
      <c r="B34" s="890"/>
      <c r="C34" s="890"/>
      <c r="D34" s="890"/>
      <c r="E34" s="890"/>
      <c r="F34" s="888"/>
    </row>
  </sheetData>
  <sheetProtection/>
  <mergeCells count="5">
    <mergeCell ref="A33:E33"/>
    <mergeCell ref="A34:F34"/>
    <mergeCell ref="A1:F1"/>
    <mergeCell ref="A2:J2"/>
    <mergeCell ref="A3:J3"/>
  </mergeCells>
  <printOptions/>
  <pageMargins left="0.77" right="0.51" top="0.51" bottom="0.5" header="0.32" footer="0.3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
      <selection activeCell="J15" sqref="J15"/>
    </sheetView>
  </sheetViews>
  <sheetFormatPr defaultColWidth="9.140625" defaultRowHeight="12.75"/>
  <cols>
    <col min="1" max="1" width="8.00390625" style="45" customWidth="1"/>
    <col min="2" max="2" width="10.140625" style="65" customWidth="1"/>
    <col min="3" max="3" width="45.8515625" style="65" customWidth="1"/>
    <col min="4" max="4" width="9.28125" style="45" customWidth="1"/>
    <col min="5" max="5" width="8.7109375" style="45" customWidth="1"/>
    <col min="6" max="6" width="7.140625" style="45" customWidth="1"/>
    <col min="7" max="7" width="8.7109375" style="45" customWidth="1"/>
    <col min="8" max="16384" width="9.140625" style="45" customWidth="1"/>
  </cols>
  <sheetData>
    <row r="1" spans="1:5" ht="17.25" customHeight="1" thickBot="1">
      <c r="A1" s="599" t="s">
        <v>150</v>
      </c>
      <c r="B1" s="599"/>
      <c r="C1" s="599"/>
      <c r="D1" s="599"/>
      <c r="E1" s="44"/>
    </row>
    <row r="2" spans="1:7" ht="30.75" customHeight="1" thickBot="1">
      <c r="A2" s="623" t="s">
        <v>46</v>
      </c>
      <c r="B2" s="624"/>
      <c r="C2" s="610"/>
      <c r="D2" s="152" t="s">
        <v>8</v>
      </c>
      <c r="E2" s="245" t="s">
        <v>15</v>
      </c>
      <c r="F2" s="219" t="s">
        <v>62</v>
      </c>
      <c r="G2" s="171" t="s">
        <v>30</v>
      </c>
    </row>
    <row r="3" spans="1:7" ht="15.75" customHeight="1">
      <c r="A3" s="600" t="s">
        <v>284</v>
      </c>
      <c r="B3" s="601"/>
      <c r="C3" s="602"/>
      <c r="D3" s="46" t="s">
        <v>380</v>
      </c>
      <c r="E3" s="404">
        <f>F3+G3</f>
        <v>0</v>
      </c>
      <c r="F3" s="40">
        <v>0</v>
      </c>
      <c r="G3" s="41">
        <v>0</v>
      </c>
    </row>
    <row r="4" spans="1:10" ht="13.5">
      <c r="A4" s="603" t="s">
        <v>736</v>
      </c>
      <c r="B4" s="604"/>
      <c r="C4" s="605"/>
      <c r="D4" s="329" t="s">
        <v>381</v>
      </c>
      <c r="E4" s="405">
        <f>F4+G4</f>
        <v>0</v>
      </c>
      <c r="F4" s="25">
        <v>0</v>
      </c>
      <c r="G4" s="12">
        <v>0</v>
      </c>
      <c r="H4" s="402" t="str">
        <f>IF(E4=('4.1-5.2'!E3+'4.1-5.2'!E38),"OK",IF(AND(F4=('4.1-5.2'!F3+'4.1-5.2'!F38),(G4=('4.1-5.2'!G3+'4.1-5.2'!G38))),"Pārbaudi izstājušos bērnu un pilngadīgo personu skaitu!",IF(F4=('4.1-5.2'!F3+'4.1-5.2'!F38),"Pārbaudi izstājušos sieviešu un meiteņu skaitu","Pārbaudi izstājušos zēnu un vīriešu skaitu!")))</f>
        <v>OK</v>
      </c>
      <c r="I4" s="402"/>
      <c r="J4" s="402"/>
    </row>
    <row r="5" spans="1:10" ht="14.25" customHeight="1">
      <c r="A5" s="603" t="s">
        <v>737</v>
      </c>
      <c r="B5" s="604"/>
      <c r="C5" s="630"/>
      <c r="D5" s="329" t="s">
        <v>382</v>
      </c>
      <c r="E5" s="406">
        <f>F5+G5</f>
        <v>0</v>
      </c>
      <c r="F5" s="25">
        <v>0</v>
      </c>
      <c r="G5" s="12">
        <v>0</v>
      </c>
      <c r="H5" s="402" t="str">
        <f>IF(AND(E5=('3.1-3.5'!D3+'4.1-5.2'!E27),(F5=('3.1-3.5'!E3+'4.1-5.2'!F27)),(G5=('3.1-3.5'!F3+'4.1-5.2'!G27))),"OK",IF(AND((F5=('3.1-3.5'!E3+'4.1-5.2'!F27)),(G5=('3.1-3.5'!F3+'4.1-5.2'!G27))),"Pārskati iestājušos pieaugušo un bērnu skaitu!",IF(G5=('3.1-3.5'!F3+'4.1-5.2'!G27),"Pārskati iestājušos vīriešu un zēnu skaitu!","pārskati iestājušos sieviešu un meiteņu skaitu!")))</f>
        <v>OK</v>
      </c>
      <c r="I5" s="116"/>
      <c r="J5" s="116"/>
    </row>
    <row r="6" spans="1:8" ht="15" customHeight="1">
      <c r="A6" s="631" t="s">
        <v>285</v>
      </c>
      <c r="B6" s="632"/>
      <c r="C6" s="630"/>
      <c r="D6" s="48" t="s">
        <v>383</v>
      </c>
      <c r="E6" s="153">
        <f>E3-E4+E5</f>
        <v>0</v>
      </c>
      <c r="F6" s="153">
        <f>F3-F4+F5</f>
        <v>0</v>
      </c>
      <c r="G6" s="60">
        <f>G3-G4+G5</f>
        <v>0</v>
      </c>
      <c r="H6" s="402" t="str">
        <f>IF(AND(E6=E17,E17=E38,E6='2.10-2.11'!E2),"0K","PĀRBAUDI FAKTISKI DZĪVOJOŠO PERSONU SKAITU VISĀS TABULĀS!")</f>
        <v>0K</v>
      </c>
    </row>
    <row r="7" spans="1:10" ht="15.75" customHeight="1">
      <c r="A7" s="621" t="s">
        <v>37</v>
      </c>
      <c r="B7" s="633" t="s">
        <v>38</v>
      </c>
      <c r="C7" s="634"/>
      <c r="D7" s="327" t="s">
        <v>384</v>
      </c>
      <c r="E7" s="407">
        <f>F7+G7</f>
        <v>0</v>
      </c>
      <c r="F7" s="136">
        <v>0</v>
      </c>
      <c r="G7" s="137">
        <v>0</v>
      </c>
      <c r="H7" s="116"/>
      <c r="I7" s="402" t="str">
        <f>IF(AND(F6=F17,F17=F38,F38='2.10-2.11'!F2),"0K","PĀRBAUDI FAKTISKI DZĪVOJOŠO VĪRIEŠU/ZĒNU SKAITU VISĀS TABULĀS!")</f>
        <v>0K</v>
      </c>
      <c r="J7" s="116"/>
    </row>
    <row r="8" spans="1:10" ht="26.25" customHeight="1" thickBot="1">
      <c r="A8" s="622"/>
      <c r="B8" s="635" t="s">
        <v>32</v>
      </c>
      <c r="C8" s="636"/>
      <c r="D8" s="328" t="s">
        <v>385</v>
      </c>
      <c r="E8" s="408">
        <f>F8+G8</f>
        <v>0</v>
      </c>
      <c r="F8" s="400">
        <v>0</v>
      </c>
      <c r="G8" s="491">
        <v>0</v>
      </c>
      <c r="H8" s="116"/>
      <c r="I8" s="116"/>
      <c r="J8" s="402" t="str">
        <f>IF(AND(G6=G17,G17=G38,G6='2.10-2.11'!G2),"0K","PĀRBAUDI FAKTISKI DZĪVOJOŠO SIEVIEŠU/MEITEŅU SKAITU VISĀS TABULĀS!")</f>
        <v>0K</v>
      </c>
    </row>
    <row r="9" spans="1:7" ht="26.25" customHeight="1" thickBot="1">
      <c r="A9" s="409"/>
      <c r="B9" s="201"/>
      <c r="C9" s="201"/>
      <c r="D9" s="202"/>
      <c r="E9" s="410"/>
      <c r="F9" s="411"/>
      <c r="G9" s="411"/>
    </row>
    <row r="10" spans="1:5" ht="26.25" customHeight="1" thickBot="1">
      <c r="A10" s="623" t="s">
        <v>10</v>
      </c>
      <c r="B10" s="624"/>
      <c r="C10" s="613"/>
      <c r="D10" s="55" t="s">
        <v>8</v>
      </c>
      <c r="E10" s="195" t="s">
        <v>15</v>
      </c>
    </row>
    <row r="11" spans="1:5" ht="13.5">
      <c r="A11" s="625" t="s">
        <v>100</v>
      </c>
      <c r="B11" s="626"/>
      <c r="C11" s="602"/>
      <c r="D11" s="49" t="s">
        <v>713</v>
      </c>
      <c r="E11" s="13">
        <v>0</v>
      </c>
    </row>
    <row r="12" spans="1:8" ht="14.25" thickBot="1">
      <c r="A12" s="627" t="s">
        <v>101</v>
      </c>
      <c r="B12" s="628"/>
      <c r="C12" s="629"/>
      <c r="D12" s="50" t="s">
        <v>714</v>
      </c>
      <c r="E12" s="12">
        <v>0</v>
      </c>
      <c r="H12" s="45" t="str">
        <f>IF(SUM(E3:G8)=0,"OK",IF(AND(E11&lt;E13,E12&lt;E13),IF(AND((E3+E5)*365&gt;=E13,(E3-E4)*365&lt;=E13),"OK","Pārbaudi "&amp;A13&amp;"  "&amp;A14),"Pārbaudi personu skaitu E11, E12 laukos"))</f>
        <v>OK</v>
      </c>
    </row>
    <row r="13" spans="1:6" ht="17.25" thickBot="1">
      <c r="A13" s="611" t="s">
        <v>143</v>
      </c>
      <c r="B13" s="612"/>
      <c r="C13" s="613"/>
      <c r="D13" s="51" t="s">
        <v>715</v>
      </c>
      <c r="E13" s="14">
        <v>0</v>
      </c>
      <c r="F13" s="52"/>
    </row>
    <row r="14" spans="1:5" ht="13.5" customHeight="1">
      <c r="A14" s="53" t="s">
        <v>21</v>
      </c>
      <c r="B14" s="54"/>
      <c r="C14" s="54"/>
      <c r="D14" s="44"/>
      <c r="E14" s="44"/>
    </row>
    <row r="15" spans="1:5" s="151" customFormat="1" ht="29.25" customHeight="1" thickBot="1">
      <c r="A15" s="585" t="s">
        <v>132</v>
      </c>
      <c r="B15" s="585"/>
      <c r="C15" s="585"/>
      <c r="D15" s="585"/>
      <c r="E15" s="150"/>
    </row>
    <row r="16" spans="1:7" ht="30.75" customHeight="1" thickBot="1">
      <c r="A16" s="614" t="s">
        <v>144</v>
      </c>
      <c r="B16" s="615"/>
      <c r="C16" s="592"/>
      <c r="D16" s="289" t="s">
        <v>8</v>
      </c>
      <c r="E16" s="245" t="s">
        <v>15</v>
      </c>
      <c r="F16" s="106" t="s">
        <v>31</v>
      </c>
      <c r="G16" s="107" t="s">
        <v>30</v>
      </c>
    </row>
    <row r="17" spans="1:7" ht="13.5" customHeight="1" thickBot="1">
      <c r="A17" s="590" t="s">
        <v>151</v>
      </c>
      <c r="B17" s="591"/>
      <c r="C17" s="592"/>
      <c r="D17" s="290" t="s">
        <v>392</v>
      </c>
      <c r="E17" s="153">
        <f>E18+E26</f>
        <v>0</v>
      </c>
      <c r="F17" s="153">
        <f>F18+F26</f>
        <v>0</v>
      </c>
      <c r="G17" s="492">
        <f>G18+G26</f>
        <v>0</v>
      </c>
    </row>
    <row r="18" spans="1:8" ht="14.25" customHeight="1">
      <c r="A18" s="595" t="s">
        <v>37</v>
      </c>
      <c r="B18" s="616" t="s">
        <v>304</v>
      </c>
      <c r="C18" s="617"/>
      <c r="D18" s="335" t="s">
        <v>393</v>
      </c>
      <c r="E18" s="147">
        <f>E19+E20+E21+E22+E23+E24+E25</f>
        <v>0</v>
      </c>
      <c r="F18" s="147">
        <f>F19+F20+F21+F22+F23+F24+F25</f>
        <v>0</v>
      </c>
      <c r="G18" s="58">
        <f>G19+G20+G21+G22+G23+G24+G25</f>
        <v>0</v>
      </c>
      <c r="H18" s="402" t="str">
        <f>IF(AND(E18='2.7-2.9'!D3,'2.7-2.9'!D3='2.7-2.9'!D13,'2.7-2.9'!D13='2.10-2.11'!E3),"OK","Pārskatiet faktiski dzīvojošo bērnu skaitu visās tabulās!")</f>
        <v>OK</v>
      </c>
    </row>
    <row r="19" spans="1:9" ht="14.25" customHeight="1">
      <c r="A19" s="596"/>
      <c r="B19" s="586" t="s">
        <v>195</v>
      </c>
      <c r="C19" s="293" t="s">
        <v>23</v>
      </c>
      <c r="D19" s="330" t="s">
        <v>394</v>
      </c>
      <c r="E19" s="153">
        <f aca="true" t="shared" si="0" ref="E19:E25">F19+G19</f>
        <v>0</v>
      </c>
      <c r="F19" s="417">
        <v>0</v>
      </c>
      <c r="G19" s="418">
        <v>0</v>
      </c>
      <c r="I19" s="402" t="str">
        <f>IF(AND(F18='2.7-2.9'!E3,'2.7-2.9'!E3='2.7-2.9'!E13,'2.7-2.9'!E13='2.10-2.11'!F3),"OK","Pārskatiet faktiski dzīvojošo zēnu skaitu visās tabulās!")</f>
        <v>OK</v>
      </c>
    </row>
    <row r="20" spans="1:10" ht="14.25" customHeight="1">
      <c r="A20" s="596"/>
      <c r="B20" s="587"/>
      <c r="C20" s="143" t="s">
        <v>238</v>
      </c>
      <c r="D20" s="331" t="s">
        <v>395</v>
      </c>
      <c r="E20" s="153">
        <f t="shared" si="0"/>
        <v>0</v>
      </c>
      <c r="F20" s="419">
        <v>0</v>
      </c>
      <c r="G20" s="420">
        <v>0</v>
      </c>
      <c r="J20" s="402" t="str">
        <f>IF(AND(G18='2.7-2.9'!F3,'2.7-2.9'!F3='2.7-2.9'!F13,'2.7-2.9'!F13='2.10-2.11'!G3),"OK","Pārskatiet faktiski dzīvojošo meiteņu skaitu visās tabulās!")</f>
        <v>OK</v>
      </c>
    </row>
    <row r="21" spans="1:7" ht="13.5">
      <c r="A21" s="596"/>
      <c r="B21" s="587"/>
      <c r="C21" s="228" t="s">
        <v>239</v>
      </c>
      <c r="D21" s="332" t="s">
        <v>396</v>
      </c>
      <c r="E21" s="153">
        <f t="shared" si="0"/>
        <v>0</v>
      </c>
      <c r="F21" s="419">
        <v>0</v>
      </c>
      <c r="G21" s="420">
        <v>0</v>
      </c>
    </row>
    <row r="22" spans="1:7" ht="13.5">
      <c r="A22" s="596"/>
      <c r="B22" s="587"/>
      <c r="C22" s="228" t="s">
        <v>237</v>
      </c>
      <c r="D22" s="332" t="s">
        <v>397</v>
      </c>
      <c r="E22" s="153">
        <f>F22+G22</f>
        <v>0</v>
      </c>
      <c r="F22" s="419">
        <v>0</v>
      </c>
      <c r="G22" s="420">
        <v>0</v>
      </c>
    </row>
    <row r="23" spans="1:7" ht="13.5">
      <c r="A23" s="596"/>
      <c r="B23" s="587"/>
      <c r="C23" s="229" t="s">
        <v>234</v>
      </c>
      <c r="D23" s="333" t="s">
        <v>398</v>
      </c>
      <c r="E23" s="153">
        <f>F23+G23</f>
        <v>0</v>
      </c>
      <c r="F23" s="419">
        <v>0</v>
      </c>
      <c r="G23" s="420">
        <v>0</v>
      </c>
    </row>
    <row r="24" spans="1:7" ht="13.5" customHeight="1">
      <c r="A24" s="596"/>
      <c r="B24" s="587"/>
      <c r="C24" s="230" t="s">
        <v>235</v>
      </c>
      <c r="D24" s="333" t="s">
        <v>399</v>
      </c>
      <c r="E24" s="153">
        <f t="shared" si="0"/>
        <v>0</v>
      </c>
      <c r="F24" s="419">
        <v>0</v>
      </c>
      <c r="G24" s="420">
        <v>0</v>
      </c>
    </row>
    <row r="25" spans="1:7" ht="14.25" thickBot="1">
      <c r="A25" s="597"/>
      <c r="B25" s="588"/>
      <c r="C25" s="256" t="s">
        <v>236</v>
      </c>
      <c r="D25" s="334" t="s">
        <v>400</v>
      </c>
      <c r="E25" s="153">
        <f t="shared" si="0"/>
        <v>0</v>
      </c>
      <c r="F25" s="421">
        <v>0</v>
      </c>
      <c r="G25" s="422">
        <v>0</v>
      </c>
    </row>
    <row r="26" spans="1:8" ht="14.25" customHeight="1">
      <c r="A26" s="598" t="s">
        <v>37</v>
      </c>
      <c r="B26" s="593" t="s">
        <v>286</v>
      </c>
      <c r="C26" s="594"/>
      <c r="D26" s="336" t="s">
        <v>401</v>
      </c>
      <c r="E26" s="147">
        <f>E27+E28+E29+E30+E31+E32+E33+E34</f>
        <v>0</v>
      </c>
      <c r="F26" s="147">
        <f>F27+F28+F29+F30+F31+F32+F33+F34</f>
        <v>0</v>
      </c>
      <c r="G26" s="58">
        <f>G27+G28+G29+G30+G31+G32+G33+G34</f>
        <v>0</v>
      </c>
      <c r="H26" s="402" t="str">
        <f>IF(AND(E26='2.3-2.6'!E22,'2.3-2.6'!E22='2.10-2.11'!E13),"OK","Pārskati faktiski dzīvojošo pilngadīgo personu skaitu visās tabulās!")</f>
        <v>OK</v>
      </c>
    </row>
    <row r="27" spans="1:9" ht="14.25" customHeight="1">
      <c r="A27" s="596"/>
      <c r="B27" s="586" t="s">
        <v>195</v>
      </c>
      <c r="C27" s="232" t="s">
        <v>287</v>
      </c>
      <c r="D27" s="337" t="s">
        <v>402</v>
      </c>
      <c r="E27" s="153">
        <f>F27+G27</f>
        <v>0</v>
      </c>
      <c r="F27" s="417">
        <v>0</v>
      </c>
      <c r="G27" s="418">
        <v>0</v>
      </c>
      <c r="I27" s="402" t="str">
        <f>IF(AND(F26='2.3-2.6'!F22,'2.3-2.6'!F22='2.10-2.11'!F13),"OK","Pārskati faktiski dzīvojošo pilngadīgo vīriešu skaitu visās tabulās!")</f>
        <v>OK</v>
      </c>
    </row>
    <row r="28" spans="1:10" ht="13.5">
      <c r="A28" s="596"/>
      <c r="B28" s="587"/>
      <c r="C28" s="231" t="s">
        <v>288</v>
      </c>
      <c r="D28" s="291" t="s">
        <v>403</v>
      </c>
      <c r="E28" s="153">
        <f aca="true" t="shared" si="1" ref="E28:E34">F28+G28</f>
        <v>0</v>
      </c>
      <c r="F28" s="419">
        <v>0</v>
      </c>
      <c r="G28" s="420">
        <v>0</v>
      </c>
      <c r="J28" s="402" t="str">
        <f>IF(AND(G26='2.3-2.6'!G22,'2.3-2.6'!G22='2.10-2.11'!G13),"OK","Pārskati faktiski dzīvojošo pilngadīgo sieviešu skaitu visās tabulās!")</f>
        <v>OK</v>
      </c>
    </row>
    <row r="29" spans="1:7" ht="13.5">
      <c r="A29" s="596"/>
      <c r="B29" s="587"/>
      <c r="C29" s="231" t="s">
        <v>289</v>
      </c>
      <c r="D29" s="291" t="s">
        <v>404</v>
      </c>
      <c r="E29" s="153">
        <f t="shared" si="1"/>
        <v>0</v>
      </c>
      <c r="F29" s="419">
        <v>0</v>
      </c>
      <c r="G29" s="420">
        <v>0</v>
      </c>
    </row>
    <row r="30" spans="1:7" ht="13.5">
      <c r="A30" s="596"/>
      <c r="B30" s="587"/>
      <c r="C30" s="231" t="s">
        <v>290</v>
      </c>
      <c r="D30" s="291" t="s">
        <v>405</v>
      </c>
      <c r="E30" s="153">
        <f t="shared" si="1"/>
        <v>0</v>
      </c>
      <c r="F30" s="419">
        <v>0</v>
      </c>
      <c r="G30" s="420">
        <v>0</v>
      </c>
    </row>
    <row r="31" spans="1:7" ht="13.5">
      <c r="A31" s="596"/>
      <c r="B31" s="587"/>
      <c r="C31" s="231" t="s">
        <v>291</v>
      </c>
      <c r="D31" s="291" t="s">
        <v>406</v>
      </c>
      <c r="E31" s="153">
        <f t="shared" si="1"/>
        <v>0</v>
      </c>
      <c r="F31" s="419">
        <v>0</v>
      </c>
      <c r="G31" s="420">
        <v>0</v>
      </c>
    </row>
    <row r="32" spans="1:7" ht="13.5">
      <c r="A32" s="596"/>
      <c r="B32" s="587"/>
      <c r="C32" s="231" t="s">
        <v>292</v>
      </c>
      <c r="D32" s="291" t="s">
        <v>407</v>
      </c>
      <c r="E32" s="153">
        <f t="shared" si="1"/>
        <v>0</v>
      </c>
      <c r="F32" s="419">
        <v>0</v>
      </c>
      <c r="G32" s="420">
        <v>0</v>
      </c>
    </row>
    <row r="33" spans="1:7" ht="13.5">
      <c r="A33" s="596"/>
      <c r="B33" s="587"/>
      <c r="C33" s="231" t="s">
        <v>293</v>
      </c>
      <c r="D33" s="291" t="s">
        <v>408</v>
      </c>
      <c r="E33" s="153">
        <f t="shared" si="1"/>
        <v>0</v>
      </c>
      <c r="F33" s="419">
        <v>0</v>
      </c>
      <c r="G33" s="420">
        <v>0</v>
      </c>
    </row>
    <row r="34" spans="1:7" ht="14.25" thickBot="1">
      <c r="A34" s="597"/>
      <c r="B34" s="589"/>
      <c r="C34" s="234" t="s">
        <v>294</v>
      </c>
      <c r="D34" s="292" t="s">
        <v>409</v>
      </c>
      <c r="E34" s="397">
        <f t="shared" si="1"/>
        <v>0</v>
      </c>
      <c r="F34" s="423">
        <v>0</v>
      </c>
      <c r="G34" s="424">
        <v>0</v>
      </c>
    </row>
    <row r="35" ht="12.75">
      <c r="C35" s="294"/>
    </row>
    <row r="36" ht="13.5" thickBot="1">
      <c r="C36" s="65" t="s">
        <v>130</v>
      </c>
    </row>
    <row r="37" spans="1:7" ht="26.25" thickBot="1">
      <c r="A37" s="608" t="s">
        <v>47</v>
      </c>
      <c r="B37" s="609"/>
      <c r="C37" s="610"/>
      <c r="D37" s="55" t="s">
        <v>8</v>
      </c>
      <c r="E37" s="104" t="s">
        <v>15</v>
      </c>
      <c r="F37" s="104" t="s">
        <v>31</v>
      </c>
      <c r="G37" s="107" t="s">
        <v>56</v>
      </c>
    </row>
    <row r="38" spans="1:8" ht="13.5">
      <c r="A38" s="79" t="s">
        <v>151</v>
      </c>
      <c r="B38" s="220"/>
      <c r="C38" s="220"/>
      <c r="D38" s="412" t="s">
        <v>410</v>
      </c>
      <c r="E38" s="413">
        <f>E39+E40+E41+E42+E43</f>
        <v>0</v>
      </c>
      <c r="F38" s="413">
        <f>F39+F40+F41+F42+F43</f>
        <v>0</v>
      </c>
      <c r="G38" s="463">
        <f>G39+G40+G41+G42+G43</f>
        <v>0</v>
      </c>
      <c r="H38" s="402" t="str">
        <f>IF((E38=E17),"OK","Pārskatiet faktiski dzīvojošo personu sadalījumu pēc piešķirtās pilsonības statusa!")</f>
        <v>OK</v>
      </c>
    </row>
    <row r="39" spans="1:9" ht="13.5">
      <c r="A39" s="618" t="s">
        <v>37</v>
      </c>
      <c r="B39" s="414" t="s">
        <v>145</v>
      </c>
      <c r="C39" s="414"/>
      <c r="D39" s="95" t="s">
        <v>411</v>
      </c>
      <c r="E39" s="415">
        <f>F39+G39</f>
        <v>0</v>
      </c>
      <c r="F39" s="160">
        <v>0</v>
      </c>
      <c r="G39" s="15">
        <v>0</v>
      </c>
      <c r="I39" s="402" t="str">
        <f>IF((F38=F17),"OK","Pārskatiet faktiski dzīvojošo vīriešu/zēnu sadalījumu pēc piešķirtās pilsonības statusa!")</f>
        <v>OK</v>
      </c>
    </row>
    <row r="40" spans="1:10" ht="13.5">
      <c r="A40" s="619"/>
      <c r="B40" s="414" t="s">
        <v>146</v>
      </c>
      <c r="C40" s="414"/>
      <c r="D40" s="95" t="s">
        <v>412</v>
      </c>
      <c r="E40" s="415">
        <f>F40+G40</f>
        <v>0</v>
      </c>
      <c r="F40" s="160">
        <v>0</v>
      </c>
      <c r="G40" s="15">
        <v>0</v>
      </c>
      <c r="J40" s="402" t="str">
        <f>IF((G38=G17),"OK","Pārskatiet faktiski dzīvojošo sieviešu/meiteņu sadalījumu pēc piešķirtās pilsonības statusa!")</f>
        <v>OK</v>
      </c>
    </row>
    <row r="41" spans="1:7" ht="13.5">
      <c r="A41" s="619"/>
      <c r="B41" s="414" t="s">
        <v>147</v>
      </c>
      <c r="C41" s="414"/>
      <c r="D41" s="95" t="s">
        <v>413</v>
      </c>
      <c r="E41" s="415">
        <f>F41+G41</f>
        <v>0</v>
      </c>
      <c r="F41" s="160">
        <v>0</v>
      </c>
      <c r="G41" s="15">
        <v>0</v>
      </c>
    </row>
    <row r="42" spans="1:7" ht="13.5">
      <c r="A42" s="619"/>
      <c r="B42" s="235" t="s">
        <v>148</v>
      </c>
      <c r="C42" s="235"/>
      <c r="D42" s="95" t="s">
        <v>414</v>
      </c>
      <c r="E42" s="415">
        <f>F42+G42</f>
        <v>0</v>
      </c>
      <c r="F42" s="160">
        <v>0</v>
      </c>
      <c r="G42" s="15">
        <v>0</v>
      </c>
    </row>
    <row r="43" spans="1:7" ht="14.25" thickBot="1">
      <c r="A43" s="620"/>
      <c r="B43" s="606" t="s">
        <v>149</v>
      </c>
      <c r="C43" s="607"/>
      <c r="D43" s="97" t="s">
        <v>415</v>
      </c>
      <c r="E43" s="416">
        <f>F43+G43</f>
        <v>0</v>
      </c>
      <c r="F43" s="425">
        <v>0</v>
      </c>
      <c r="G43" s="21">
        <v>0</v>
      </c>
    </row>
  </sheetData>
  <sheetProtection password="CE88" sheet="1"/>
  <mergeCells count="25">
    <mergeCell ref="A2:C2"/>
    <mergeCell ref="A10:C10"/>
    <mergeCell ref="A11:C11"/>
    <mergeCell ref="A12:C12"/>
    <mergeCell ref="A5:C5"/>
    <mergeCell ref="A6:C6"/>
    <mergeCell ref="B7:C7"/>
    <mergeCell ref="B8:C8"/>
    <mergeCell ref="A1:D1"/>
    <mergeCell ref="A3:C3"/>
    <mergeCell ref="A4:C4"/>
    <mergeCell ref="B43:C43"/>
    <mergeCell ref="A37:C37"/>
    <mergeCell ref="A13:C13"/>
    <mergeCell ref="A16:C16"/>
    <mergeCell ref="B18:C18"/>
    <mergeCell ref="A39:A43"/>
    <mergeCell ref="A7:A8"/>
    <mergeCell ref="A15:D15"/>
    <mergeCell ref="B19:B25"/>
    <mergeCell ref="B27:B34"/>
    <mergeCell ref="A17:C17"/>
    <mergeCell ref="B26:C26"/>
    <mergeCell ref="A18:A25"/>
    <mergeCell ref="A26:A34"/>
  </mergeCells>
  <printOptions horizontalCentered="1"/>
  <pageMargins left="0.2362204724409449" right="0.35433070866141736" top="0.6692913385826772" bottom="0" header="0.11811023622047245" footer="0"/>
  <pageSetup horizontalDpi="1200" verticalDpi="12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0">
      <selection activeCell="C28" sqref="C28"/>
    </sheetView>
  </sheetViews>
  <sheetFormatPr defaultColWidth="9.140625" defaultRowHeight="12.75"/>
  <cols>
    <col min="1" max="1" width="7.140625" style="105" customWidth="1"/>
    <col min="2" max="2" width="8.8515625" style="105" customWidth="1"/>
    <col min="3" max="3" width="29.7109375" style="105" customWidth="1"/>
    <col min="4" max="4" width="10.8515625" style="441" customWidth="1"/>
    <col min="5" max="5" width="10.28125" style="105" customWidth="1"/>
    <col min="6" max="6" width="10.8515625" style="105" customWidth="1"/>
    <col min="7" max="7" width="10.421875" style="105" customWidth="1"/>
    <col min="8" max="9" width="9.140625" style="105" customWidth="1"/>
  </cols>
  <sheetData>
    <row r="1" spans="1:7" ht="24" customHeight="1" thickBot="1">
      <c r="A1" s="623" t="s">
        <v>57</v>
      </c>
      <c r="B1" s="653"/>
      <c r="C1" s="613"/>
      <c r="D1" s="70" t="s">
        <v>8</v>
      </c>
      <c r="E1" s="104" t="s">
        <v>15</v>
      </c>
      <c r="F1" s="106" t="s">
        <v>31</v>
      </c>
      <c r="G1" s="107" t="s">
        <v>56</v>
      </c>
    </row>
    <row r="2" spans="1:7" ht="26.25" customHeight="1">
      <c r="A2" s="654" t="s">
        <v>152</v>
      </c>
      <c r="B2" s="655"/>
      <c r="C2" s="602"/>
      <c r="D2" s="148" t="s">
        <v>416</v>
      </c>
      <c r="E2" s="80">
        <f>E3+E11</f>
        <v>0</v>
      </c>
      <c r="F2" s="80">
        <f>F3+F11</f>
        <v>0</v>
      </c>
      <c r="G2" s="63">
        <f>G3+G11</f>
        <v>0</v>
      </c>
    </row>
    <row r="3" spans="1:7" ht="13.5">
      <c r="A3" s="621" t="s">
        <v>274</v>
      </c>
      <c r="B3" s="640" t="s">
        <v>746</v>
      </c>
      <c r="C3" s="641"/>
      <c r="D3" s="340" t="s">
        <v>417</v>
      </c>
      <c r="E3" s="142">
        <f>E4+E5+E6+E7+E8+E9+E10</f>
        <v>0</v>
      </c>
      <c r="F3" s="142">
        <f>F4+F5+F6+F7+F8+F9+F10</f>
        <v>0</v>
      </c>
      <c r="G3" s="35">
        <f>G4+G5+G6+G7+G8+G9+G10</f>
        <v>0</v>
      </c>
    </row>
    <row r="4" spans="1:7" ht="13.5">
      <c r="A4" s="661"/>
      <c r="B4" s="666" t="s">
        <v>296</v>
      </c>
      <c r="C4" s="143" t="s">
        <v>295</v>
      </c>
      <c r="D4" s="68" t="s">
        <v>418</v>
      </c>
      <c r="E4" s="426">
        <f>F4+G4</f>
        <v>0</v>
      </c>
      <c r="F4" s="34">
        <v>0</v>
      </c>
      <c r="G4" s="37">
        <v>0</v>
      </c>
    </row>
    <row r="5" spans="1:7" ht="13.5">
      <c r="A5" s="661"/>
      <c r="B5" s="667"/>
      <c r="C5" s="109" t="s">
        <v>240</v>
      </c>
      <c r="D5" s="68" t="s">
        <v>419</v>
      </c>
      <c r="E5" s="426">
        <f aca="true" t="shared" si="0" ref="E5:E10">F5+G5</f>
        <v>0</v>
      </c>
      <c r="F5" s="34">
        <v>0</v>
      </c>
      <c r="G5" s="37">
        <v>0</v>
      </c>
    </row>
    <row r="6" spans="1:7" ht="13.5">
      <c r="A6" s="661"/>
      <c r="B6" s="667"/>
      <c r="C6" s="109" t="s">
        <v>241</v>
      </c>
      <c r="D6" s="68" t="s">
        <v>420</v>
      </c>
      <c r="E6" s="426">
        <f t="shared" si="0"/>
        <v>0</v>
      </c>
      <c r="F6" s="34">
        <v>0</v>
      </c>
      <c r="G6" s="37">
        <v>0</v>
      </c>
    </row>
    <row r="7" spans="1:7" ht="13.5">
      <c r="A7" s="661"/>
      <c r="B7" s="667"/>
      <c r="C7" s="109" t="s">
        <v>33</v>
      </c>
      <c r="D7" s="68" t="s">
        <v>421</v>
      </c>
      <c r="E7" s="426">
        <f t="shared" si="0"/>
        <v>0</v>
      </c>
      <c r="F7" s="34">
        <v>0</v>
      </c>
      <c r="G7" s="37">
        <v>0</v>
      </c>
    </row>
    <row r="8" spans="1:7" ht="13.5">
      <c r="A8" s="661"/>
      <c r="B8" s="667"/>
      <c r="C8" s="144" t="s">
        <v>34</v>
      </c>
      <c r="D8" s="341" t="s">
        <v>422</v>
      </c>
      <c r="E8" s="426">
        <f t="shared" si="0"/>
        <v>0</v>
      </c>
      <c r="F8" s="86">
        <v>0</v>
      </c>
      <c r="G8" s="87">
        <v>0</v>
      </c>
    </row>
    <row r="9" spans="1:7" ht="13.5">
      <c r="A9" s="661"/>
      <c r="B9" s="667"/>
      <c r="C9" s="144" t="s">
        <v>35</v>
      </c>
      <c r="D9" s="341" t="s">
        <v>423</v>
      </c>
      <c r="E9" s="426">
        <f t="shared" si="0"/>
        <v>0</v>
      </c>
      <c r="F9" s="86">
        <v>0</v>
      </c>
      <c r="G9" s="87">
        <v>0</v>
      </c>
    </row>
    <row r="10" spans="1:7" ht="14.25" thickBot="1">
      <c r="A10" s="662"/>
      <c r="B10" s="668"/>
      <c r="C10" s="298" t="s">
        <v>36</v>
      </c>
      <c r="D10" s="69" t="s">
        <v>424</v>
      </c>
      <c r="E10" s="427">
        <f t="shared" si="0"/>
        <v>0</v>
      </c>
      <c r="F10" s="299">
        <v>0</v>
      </c>
      <c r="G10" s="300">
        <v>0</v>
      </c>
    </row>
    <row r="11" spans="1:8" ht="12.75" customHeight="1">
      <c r="A11" s="663" t="s">
        <v>303</v>
      </c>
      <c r="B11" s="642" t="s">
        <v>299</v>
      </c>
      <c r="C11" s="643"/>
      <c r="D11" s="342" t="s">
        <v>425</v>
      </c>
      <c r="E11" s="297">
        <f>E12+E13+E14</f>
        <v>0</v>
      </c>
      <c r="F11" s="297">
        <f>F12+F13+F14</f>
        <v>0</v>
      </c>
      <c r="G11" s="63">
        <f>G12+G13+G14</f>
        <v>0</v>
      </c>
      <c r="H11" s="402" t="str">
        <f>IF(AND(E11=E15+E16,F11=F15+F16,G11=G15+G16),"OK",IF(F11&lt;&gt;F15+F16,"Pārbaudiet vīriešu ar invaliditāti skaita sadalījumu pēc darbspējas vecuma!",IF(G11&lt;&gt;G15+G16,"Pārbaudiet sieviešu ar invaliditāti skaita sadalījumu pēc darbspējas vecuma!","Pārbaudiet pilngadīgu personu ar invaliditāti skaita sadalījumu pēc darbspējas vecuma!")))</f>
        <v>OK</v>
      </c>
    </row>
    <row r="12" spans="1:9" ht="13.5">
      <c r="A12" s="664"/>
      <c r="B12" s="666" t="s">
        <v>195</v>
      </c>
      <c r="C12" s="145" t="s">
        <v>302</v>
      </c>
      <c r="D12" s="343" t="s">
        <v>426</v>
      </c>
      <c r="E12" s="426">
        <f>F12+G12</f>
        <v>0</v>
      </c>
      <c r="F12" s="34">
        <v>0</v>
      </c>
      <c r="G12" s="37">
        <v>0</v>
      </c>
      <c r="I12" s="402"/>
    </row>
    <row r="13" spans="1:10" ht="13.5">
      <c r="A13" s="664"/>
      <c r="B13" s="667"/>
      <c r="C13" s="145" t="s">
        <v>300</v>
      </c>
      <c r="D13" s="343" t="s">
        <v>427</v>
      </c>
      <c r="E13" s="426">
        <f aca="true" t="shared" si="1" ref="E13:E18">F13+G13</f>
        <v>0</v>
      </c>
      <c r="F13" s="34">
        <v>0</v>
      </c>
      <c r="G13" s="37">
        <v>0</v>
      </c>
      <c r="J13" s="402"/>
    </row>
    <row r="14" spans="1:7" ht="13.5">
      <c r="A14" s="664"/>
      <c r="B14" s="669"/>
      <c r="C14" s="145" t="s">
        <v>301</v>
      </c>
      <c r="D14" s="343" t="s">
        <v>428</v>
      </c>
      <c r="E14" s="426">
        <f t="shared" si="1"/>
        <v>0</v>
      </c>
      <c r="F14" s="34">
        <v>0</v>
      </c>
      <c r="G14" s="37">
        <v>0</v>
      </c>
    </row>
    <row r="15" spans="1:7" ht="13.5">
      <c r="A15" s="664"/>
      <c r="B15" s="295" t="s">
        <v>45</v>
      </c>
      <c r="C15" s="428"/>
      <c r="D15" s="343" t="s">
        <v>429</v>
      </c>
      <c r="E15" s="426">
        <f t="shared" si="1"/>
        <v>0</v>
      </c>
      <c r="F15" s="34">
        <v>0</v>
      </c>
      <c r="G15" s="37">
        <v>0</v>
      </c>
    </row>
    <row r="16" spans="1:7" ht="14.25" thickBot="1">
      <c r="A16" s="665"/>
      <c r="B16" s="296" t="s">
        <v>44</v>
      </c>
      <c r="C16" s="429"/>
      <c r="D16" s="344" t="s">
        <v>430</v>
      </c>
      <c r="E16" s="427">
        <f t="shared" si="1"/>
        <v>0</v>
      </c>
      <c r="F16" s="132">
        <v>0</v>
      </c>
      <c r="G16" s="133">
        <v>0</v>
      </c>
    </row>
    <row r="17" spans="1:8" ht="14.25" thickBot="1">
      <c r="A17" s="656" t="s">
        <v>747</v>
      </c>
      <c r="B17" s="657"/>
      <c r="C17" s="658"/>
      <c r="D17" s="51" t="s">
        <v>431</v>
      </c>
      <c r="E17" s="430">
        <f t="shared" si="1"/>
        <v>0</v>
      </c>
      <c r="F17" s="140">
        <v>0</v>
      </c>
      <c r="G17" s="141">
        <v>0</v>
      </c>
      <c r="H17" s="402" t="str">
        <f>IF(AND(E17&lt;=E3,F17&lt;=F3,G17&lt;=G3),"OK",IF(F17&gt;F3,"Pārskata gadā uzņemto zēnu invalīdu skaits ir lielāks kā kopējais faktiskais zēnu invalīdu skaits",IF(G17&gt;G3,"Pārskata gadā uzņemto meiteņu invalīdu skaits ir lielāks kā kopējais faktiskais meiteņu invalīdu skaits!","Pārskata gadā uzņemto bērnu invalīdu skaits ir lielāks kā kopējais faktiskais bērnu invalīdu skaits!")))</f>
        <v>OK</v>
      </c>
    </row>
    <row r="18" spans="1:9" ht="26.25" customHeight="1" thickBot="1">
      <c r="A18" s="659" t="s">
        <v>102</v>
      </c>
      <c r="B18" s="660"/>
      <c r="C18" s="592"/>
      <c r="D18" s="51" t="s">
        <v>432</v>
      </c>
      <c r="E18" s="430">
        <f t="shared" si="1"/>
        <v>0</v>
      </c>
      <c r="F18" s="134">
        <v>0</v>
      </c>
      <c r="G18" s="135">
        <v>0</v>
      </c>
      <c r="H18" s="402" t="str">
        <f>IF(AND(E18&lt;=E11,F18&lt;=F11,G18&lt;=G11),"OK",IF(F18&gt;F11,"Pārskata gadā uzņemto pilngadīgu vīriešu ar invaliditāti skaits ir lielāks kā kopējais faktiskais pilngadīgu vīriešu ar invaliditāti skaits!",IF(G18&gt;G11,"Pārskata gadā uzņemto pilngadīgu sieviešu ar invaliditāti skaits ir lielāks kā kopējais faktiskais pilngadīgu sieviešu ar invaliditāti skaits!","Pārskata gadā uzņemto pilngadīgu personu ar invaliditāti skaits ir lielāks kā kopējais faktiskais pilngadīgu personu ar invaliditāti skaits!")))</f>
        <v>OK</v>
      </c>
      <c r="I18" s="402"/>
    </row>
    <row r="19" spans="1:10" ht="14.25" customHeight="1">
      <c r="A19" s="236"/>
      <c r="B19" s="431"/>
      <c r="C19" s="431"/>
      <c r="D19" s="237"/>
      <c r="E19" s="432"/>
      <c r="F19" s="432"/>
      <c r="G19" s="432"/>
      <c r="J19" s="402"/>
    </row>
    <row r="20" spans="1:7" ht="14.25" customHeight="1" thickBot="1">
      <c r="A20" s="644" t="s">
        <v>63</v>
      </c>
      <c r="B20" s="645"/>
      <c r="C20" s="645"/>
      <c r="D20" s="645"/>
      <c r="E20" s="645"/>
      <c r="F20" s="645"/>
      <c r="G20" s="645"/>
    </row>
    <row r="21" spans="1:7" ht="24" customHeight="1" thickBot="1">
      <c r="A21" s="646" t="s">
        <v>59</v>
      </c>
      <c r="B21" s="647"/>
      <c r="C21" s="592"/>
      <c r="D21" s="338" t="s">
        <v>8</v>
      </c>
      <c r="E21" s="104" t="s">
        <v>15</v>
      </c>
      <c r="F21" s="104" t="s">
        <v>42</v>
      </c>
      <c r="G21" s="107" t="s">
        <v>43</v>
      </c>
    </row>
    <row r="22" spans="1:9" ht="27" customHeight="1">
      <c r="A22" s="648" t="s">
        <v>153</v>
      </c>
      <c r="B22" s="649"/>
      <c r="C22" s="650"/>
      <c r="D22" s="433" t="s">
        <v>433</v>
      </c>
      <c r="E22" s="434">
        <f>E23+E29</f>
        <v>0</v>
      </c>
      <c r="F22" s="434">
        <f>F23+F29</f>
        <v>0</v>
      </c>
      <c r="G22" s="459">
        <f>G23+G29</f>
        <v>0</v>
      </c>
      <c r="H22" s="402"/>
      <c r="I22" s="402" t="str">
        <f>IF(E22='1.1-2.2'!E6-'2.7-2.9'!D13,"OK","Pārbaudi personu skaitu kopā")</f>
        <v>OK</v>
      </c>
    </row>
    <row r="23" spans="1:7" ht="26.25" customHeight="1">
      <c r="A23" s="435" t="s">
        <v>199</v>
      </c>
      <c r="B23" s="651" t="s">
        <v>308</v>
      </c>
      <c r="C23" s="652"/>
      <c r="D23" s="95" t="s">
        <v>434</v>
      </c>
      <c r="E23" s="415">
        <f>E24+E25+E26+E27+E28</f>
        <v>0</v>
      </c>
      <c r="F23" s="415">
        <f>F24+F25+F26+F27+F28</f>
        <v>0</v>
      </c>
      <c r="G23" s="461">
        <f>G24+G25+G26+G27+G28</f>
        <v>0</v>
      </c>
    </row>
    <row r="24" spans="1:10" ht="13.5">
      <c r="A24" s="672"/>
      <c r="B24" s="679" t="s">
        <v>298</v>
      </c>
      <c r="C24" s="437" t="s">
        <v>297</v>
      </c>
      <c r="D24" s="343" t="s">
        <v>435</v>
      </c>
      <c r="E24" s="415">
        <f aca="true" t="shared" si="2" ref="E24:E29">F24+G24</f>
        <v>0</v>
      </c>
      <c r="F24" s="160">
        <v>0</v>
      </c>
      <c r="G24" s="15">
        <v>0</v>
      </c>
      <c r="J24" s="403"/>
    </row>
    <row r="25" spans="1:7" ht="13.5">
      <c r="A25" s="596"/>
      <c r="B25" s="680"/>
      <c r="C25" s="438" t="s">
        <v>305</v>
      </c>
      <c r="D25" s="343" t="s">
        <v>436</v>
      </c>
      <c r="E25" s="415">
        <f t="shared" si="2"/>
        <v>0</v>
      </c>
      <c r="F25" s="160">
        <v>0</v>
      </c>
      <c r="G25" s="15">
        <v>0</v>
      </c>
    </row>
    <row r="26" spans="1:7" ht="13.5">
      <c r="A26" s="596"/>
      <c r="B26" s="680"/>
      <c r="C26" s="438" t="s">
        <v>306</v>
      </c>
      <c r="D26" s="343" t="s">
        <v>437</v>
      </c>
      <c r="E26" s="415">
        <f t="shared" si="2"/>
        <v>0</v>
      </c>
      <c r="F26" s="160">
        <v>0</v>
      </c>
      <c r="G26" s="15">
        <v>0</v>
      </c>
    </row>
    <row r="27" spans="1:7" ht="13.5">
      <c r="A27" s="596"/>
      <c r="B27" s="680"/>
      <c r="C27" s="436" t="s">
        <v>307</v>
      </c>
      <c r="D27" s="343" t="s">
        <v>438</v>
      </c>
      <c r="E27" s="415">
        <f t="shared" si="2"/>
        <v>0</v>
      </c>
      <c r="F27" s="160">
        <v>0</v>
      </c>
      <c r="G27" s="15">
        <v>0</v>
      </c>
    </row>
    <row r="28" spans="1:7" ht="14.25" customHeight="1">
      <c r="A28" s="673"/>
      <c r="B28" s="681"/>
      <c r="C28" s="540" t="s">
        <v>748</v>
      </c>
      <c r="D28" s="343" t="s">
        <v>439</v>
      </c>
      <c r="E28" s="415">
        <f t="shared" si="2"/>
        <v>0</v>
      </c>
      <c r="F28" s="160">
        <v>0</v>
      </c>
      <c r="G28" s="15">
        <v>0</v>
      </c>
    </row>
    <row r="29" spans="1:7" ht="27" customHeight="1" thickBot="1">
      <c r="A29" s="439" t="s">
        <v>274</v>
      </c>
      <c r="B29" s="677" t="s">
        <v>309</v>
      </c>
      <c r="C29" s="678"/>
      <c r="D29" s="97" t="s">
        <v>440</v>
      </c>
      <c r="E29" s="416">
        <f t="shared" si="2"/>
        <v>0</v>
      </c>
      <c r="F29" s="425">
        <v>0</v>
      </c>
      <c r="G29" s="21">
        <v>0</v>
      </c>
    </row>
    <row r="31" spans="1:7" ht="13.5" thickBot="1">
      <c r="A31" s="644" t="s">
        <v>95</v>
      </c>
      <c r="B31" s="645"/>
      <c r="C31" s="645"/>
      <c r="D31" s="645"/>
      <c r="E31" s="645"/>
      <c r="F31" s="645"/>
      <c r="G31" s="645"/>
    </row>
    <row r="32" spans="1:7" ht="27" customHeight="1" thickBot="1">
      <c r="A32" s="646" t="s">
        <v>60</v>
      </c>
      <c r="B32" s="647"/>
      <c r="C32" s="592"/>
      <c r="D32" s="339" t="s">
        <v>8</v>
      </c>
      <c r="E32" s="104" t="s">
        <v>15</v>
      </c>
      <c r="F32" s="138" t="s">
        <v>42</v>
      </c>
      <c r="G32" s="139" t="s">
        <v>43</v>
      </c>
    </row>
    <row r="33" spans="1:7" ht="36.75" customHeight="1">
      <c r="A33" s="648" t="s">
        <v>744</v>
      </c>
      <c r="B33" s="649"/>
      <c r="C33" s="650"/>
      <c r="D33" s="433" t="s">
        <v>441</v>
      </c>
      <c r="E33" s="479">
        <f>F33+G33</f>
        <v>0</v>
      </c>
      <c r="F33" s="443">
        <v>0</v>
      </c>
      <c r="G33" s="444">
        <v>0</v>
      </c>
    </row>
    <row r="34" spans="1:7" ht="27.75" customHeight="1" thickBot="1">
      <c r="A34" s="674" t="s">
        <v>103</v>
      </c>
      <c r="B34" s="675"/>
      <c r="C34" s="683"/>
      <c r="D34" s="440" t="s">
        <v>442</v>
      </c>
      <c r="E34" s="478">
        <f>F34+G34</f>
        <v>0</v>
      </c>
      <c r="F34" s="425">
        <v>0</v>
      </c>
      <c r="G34" s="21">
        <v>0</v>
      </c>
    </row>
    <row r="35" ht="11.25" customHeight="1"/>
    <row r="36" spans="1:7" ht="13.5" thickBot="1">
      <c r="A36" s="644" t="s">
        <v>64</v>
      </c>
      <c r="B36" s="645"/>
      <c r="C36" s="645"/>
      <c r="D36" s="645"/>
      <c r="E36" s="645"/>
      <c r="F36" s="645"/>
      <c r="G36" s="645"/>
    </row>
    <row r="37" spans="1:7" ht="21.75" customHeight="1" thickBot="1">
      <c r="A37" s="637" t="s">
        <v>61</v>
      </c>
      <c r="B37" s="638"/>
      <c r="C37" s="639"/>
      <c r="D37" s="338" t="s">
        <v>8</v>
      </c>
      <c r="E37" s="106" t="s">
        <v>39</v>
      </c>
      <c r="F37" s="106" t="s">
        <v>40</v>
      </c>
      <c r="G37" s="107" t="s">
        <v>58</v>
      </c>
    </row>
    <row r="38" spans="1:7" ht="28.5" customHeight="1">
      <c r="A38" s="648" t="s">
        <v>104</v>
      </c>
      <c r="B38" s="649"/>
      <c r="C38" s="682"/>
      <c r="D38" s="442" t="s">
        <v>443</v>
      </c>
      <c r="E38" s="445">
        <v>0</v>
      </c>
      <c r="F38" s="445">
        <v>0</v>
      </c>
      <c r="G38" s="446">
        <v>0</v>
      </c>
    </row>
    <row r="39" spans="1:7" ht="14.25" thickBot="1">
      <c r="A39" s="674" t="s">
        <v>105</v>
      </c>
      <c r="B39" s="675"/>
      <c r="C39" s="676"/>
      <c r="D39" s="440" t="s">
        <v>444</v>
      </c>
      <c r="E39" s="447">
        <v>0</v>
      </c>
      <c r="F39" s="447">
        <v>0</v>
      </c>
      <c r="G39" s="448">
        <v>0</v>
      </c>
    </row>
    <row r="40" spans="1:7" ht="27" customHeight="1">
      <c r="A40" s="670" t="s">
        <v>125</v>
      </c>
      <c r="B40" s="671"/>
      <c r="C40" s="671"/>
      <c r="D40" s="671"/>
      <c r="E40" s="671"/>
      <c r="F40" s="671"/>
      <c r="G40" s="671"/>
    </row>
    <row r="41" spans="1:7" ht="19.5" customHeight="1">
      <c r="A41" s="670" t="s">
        <v>126</v>
      </c>
      <c r="B41" s="671"/>
      <c r="C41" s="671"/>
      <c r="D41" s="671"/>
      <c r="E41" s="671"/>
      <c r="F41" s="671"/>
      <c r="G41" s="671"/>
    </row>
  </sheetData>
  <sheetProtection password="CE88" sheet="1"/>
  <mergeCells count="27">
    <mergeCell ref="A40:G40"/>
    <mergeCell ref="A41:G41"/>
    <mergeCell ref="A24:A28"/>
    <mergeCell ref="A39:C39"/>
    <mergeCell ref="B29:C29"/>
    <mergeCell ref="A32:C32"/>
    <mergeCell ref="B24:B28"/>
    <mergeCell ref="A38:C38"/>
    <mergeCell ref="A33:C33"/>
    <mergeCell ref="A34:C34"/>
    <mergeCell ref="A1:C1"/>
    <mergeCell ref="A2:C2"/>
    <mergeCell ref="A17:C17"/>
    <mergeCell ref="A18:C18"/>
    <mergeCell ref="A3:A10"/>
    <mergeCell ref="A11:A16"/>
    <mergeCell ref="B4:B10"/>
    <mergeCell ref="B12:B14"/>
    <mergeCell ref="A37:C37"/>
    <mergeCell ref="B3:C3"/>
    <mergeCell ref="B11:C11"/>
    <mergeCell ref="A31:G31"/>
    <mergeCell ref="A20:G20"/>
    <mergeCell ref="A36:G36"/>
    <mergeCell ref="A21:C21"/>
    <mergeCell ref="A22:C22"/>
    <mergeCell ref="B23:C23"/>
  </mergeCells>
  <printOptions/>
  <pageMargins left="0.5905511811023623" right="0.6299212598425197" top="0.5511811023622047" bottom="0.6692913385826772" header="0.3937007874015748" footer="0.3937007874015748"/>
  <pageSetup horizontalDpi="1200" verticalDpi="12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6">
      <selection activeCell="F4" sqref="F4"/>
    </sheetView>
  </sheetViews>
  <sheetFormatPr defaultColWidth="9.140625" defaultRowHeight="12.75"/>
  <cols>
    <col min="1" max="1" width="10.00390625" style="105" customWidth="1"/>
    <col min="2" max="2" width="36.57421875" style="105" customWidth="1"/>
    <col min="3" max="3" width="12.8515625" style="105" customWidth="1"/>
    <col min="4" max="10" width="9.140625" style="105" customWidth="1"/>
  </cols>
  <sheetData>
    <row r="1" spans="1:7" s="45" customFormat="1" ht="13.5" thickBot="1">
      <c r="A1" s="684" t="s">
        <v>65</v>
      </c>
      <c r="B1" s="684"/>
      <c r="C1" s="685"/>
      <c r="D1" s="685"/>
      <c r="E1" s="685"/>
      <c r="F1" s="685"/>
      <c r="G1" s="685"/>
    </row>
    <row r="2" spans="1:7" s="204" customFormat="1" ht="38.25" customHeight="1" thickBot="1">
      <c r="A2" s="686" t="s">
        <v>106</v>
      </c>
      <c r="B2" s="687"/>
      <c r="C2" s="70" t="s">
        <v>8</v>
      </c>
      <c r="D2" s="104" t="s">
        <v>15</v>
      </c>
      <c r="E2" s="56" t="s">
        <v>20</v>
      </c>
      <c r="F2" s="57" t="s">
        <v>19</v>
      </c>
      <c r="G2" s="203"/>
    </row>
    <row r="3" spans="1:8" s="204" customFormat="1" ht="29.25" customHeight="1">
      <c r="A3" s="654" t="s">
        <v>154</v>
      </c>
      <c r="B3" s="688"/>
      <c r="C3" s="71" t="s">
        <v>730</v>
      </c>
      <c r="D3" s="147">
        <f>D4+D5+D6+D7+D8+D9</f>
        <v>0</v>
      </c>
      <c r="E3" s="147">
        <f>E4+E5+E6+E7+E8+E9</f>
        <v>0</v>
      </c>
      <c r="F3" s="58">
        <f>F4+F5+F6+F7+F8+F9</f>
        <v>0</v>
      </c>
      <c r="H3" s="402" t="str">
        <f>IF(D3='1.1-2.2'!E6-'2.3-2.6'!E22,"OK","Pārbaudi personu skaitu kopā")</f>
        <v>OK</v>
      </c>
    </row>
    <row r="4" spans="1:6" s="45" customFormat="1" ht="13.5" customHeight="1">
      <c r="A4" s="691" t="s">
        <v>163</v>
      </c>
      <c r="B4" s="246" t="s">
        <v>155</v>
      </c>
      <c r="C4" s="72" t="s">
        <v>445</v>
      </c>
      <c r="D4" s="426">
        <f aca="true" t="shared" si="0" ref="D4:D9">E4+F4</f>
        <v>0</v>
      </c>
      <c r="E4" s="149">
        <v>0</v>
      </c>
      <c r="F4" s="12">
        <v>0</v>
      </c>
    </row>
    <row r="5" spans="1:6" s="45" customFormat="1" ht="13.5">
      <c r="A5" s="692"/>
      <c r="B5" s="249" t="s">
        <v>160</v>
      </c>
      <c r="C5" s="73" t="s">
        <v>446</v>
      </c>
      <c r="D5" s="426">
        <f t="shared" si="0"/>
        <v>0</v>
      </c>
      <c r="E5" s="149">
        <v>0</v>
      </c>
      <c r="F5" s="12">
        <v>0</v>
      </c>
    </row>
    <row r="6" spans="1:6" s="45" customFormat="1" ht="13.5">
      <c r="A6" s="692"/>
      <c r="B6" s="249" t="s">
        <v>242</v>
      </c>
      <c r="C6" s="73" t="s">
        <v>447</v>
      </c>
      <c r="D6" s="426">
        <f t="shared" si="0"/>
        <v>0</v>
      </c>
      <c r="E6" s="25">
        <v>0</v>
      </c>
      <c r="F6" s="12">
        <v>0</v>
      </c>
    </row>
    <row r="7" spans="1:6" s="45" customFormat="1" ht="13.5">
      <c r="A7" s="692"/>
      <c r="B7" s="249" t="s">
        <v>243</v>
      </c>
      <c r="C7" s="73" t="s">
        <v>448</v>
      </c>
      <c r="D7" s="426">
        <f t="shared" si="0"/>
        <v>0</v>
      </c>
      <c r="E7" s="27">
        <v>0</v>
      </c>
      <c r="F7" s="38">
        <v>0</v>
      </c>
    </row>
    <row r="8" spans="1:6" s="45" customFormat="1" ht="13.5">
      <c r="A8" s="692"/>
      <c r="B8" s="250" t="s">
        <v>161</v>
      </c>
      <c r="C8" s="164" t="s">
        <v>449</v>
      </c>
      <c r="D8" s="426">
        <f t="shared" si="0"/>
        <v>0</v>
      </c>
      <c r="E8" s="27">
        <v>0</v>
      </c>
      <c r="F8" s="38">
        <v>0</v>
      </c>
    </row>
    <row r="9" spans="1:6" s="45" customFormat="1" ht="14.25" thickBot="1">
      <c r="A9" s="693"/>
      <c r="B9" s="251" t="s">
        <v>162</v>
      </c>
      <c r="C9" s="74" t="s">
        <v>450</v>
      </c>
      <c r="D9" s="427">
        <f t="shared" si="0"/>
        <v>0</v>
      </c>
      <c r="E9" s="26">
        <v>0</v>
      </c>
      <c r="F9" s="32">
        <v>0</v>
      </c>
    </row>
    <row r="10" s="45" customFormat="1" ht="12.75">
      <c r="C10" s="65"/>
    </row>
    <row r="11" spans="1:7" s="82" customFormat="1" ht="13.5" thickBot="1">
      <c r="A11" s="684" t="s">
        <v>66</v>
      </c>
      <c r="B11" s="684"/>
      <c r="C11" s="685"/>
      <c r="D11" s="685"/>
      <c r="E11" s="685"/>
      <c r="F11" s="685"/>
      <c r="G11" s="685"/>
    </row>
    <row r="12" spans="1:7" s="45" customFormat="1" ht="40.5" customHeight="1" thickBot="1">
      <c r="A12" s="689" t="s">
        <v>107</v>
      </c>
      <c r="B12" s="639"/>
      <c r="C12" s="70" t="s">
        <v>8</v>
      </c>
      <c r="D12" s="104" t="s">
        <v>15</v>
      </c>
      <c r="E12" s="56" t="s">
        <v>20</v>
      </c>
      <c r="F12" s="57" t="s">
        <v>19</v>
      </c>
      <c r="G12" s="82"/>
    </row>
    <row r="13" spans="1:8" s="45" customFormat="1" ht="31.5" customHeight="1">
      <c r="A13" s="690" t="s">
        <v>164</v>
      </c>
      <c r="B13" s="682"/>
      <c r="C13" s="208" t="s">
        <v>451</v>
      </c>
      <c r="D13" s="147">
        <f>D14+D15</f>
        <v>0</v>
      </c>
      <c r="E13" s="147">
        <f>E14+E15</f>
        <v>0</v>
      </c>
      <c r="F13" s="58">
        <f>F14+F15</f>
        <v>0</v>
      </c>
      <c r="H13" s="45" t="str">
        <f>IF(D13='1.1-2.2'!E18,IF(E13='1.1-2.2'!F18,IF(F13='1.1-2.2'!G18,"OK","Pārbaudi "&amp;$F$12&amp;" tabulā 2.1 G18, tabulā 2.7 G13"),"Pārbaudi "&amp;$E$12&amp;" tabulā 2.1 F18, tabulā 2.7 F13"),"Pārbaudi "&amp;$D$12&amp;" tabulā 2.1 E18, tabulā 2.7 E13")</f>
        <v>OK</v>
      </c>
    </row>
    <row r="14" spans="1:6" s="45" customFormat="1" ht="13.5">
      <c r="A14" s="694" t="s">
        <v>171</v>
      </c>
      <c r="B14" s="253" t="s">
        <v>156</v>
      </c>
      <c r="C14" s="95" t="s">
        <v>452</v>
      </c>
      <c r="D14" s="415">
        <f>E14+F14</f>
        <v>0</v>
      </c>
      <c r="E14" s="160">
        <v>0</v>
      </c>
      <c r="F14" s="15">
        <v>0</v>
      </c>
    </row>
    <row r="15" spans="1:6" s="45" customFormat="1" ht="13.5">
      <c r="A15" s="695"/>
      <c r="B15" s="254" t="s">
        <v>165</v>
      </c>
      <c r="C15" s="95" t="s">
        <v>453</v>
      </c>
      <c r="D15" s="146">
        <f>D16+D17+D18+D19+D20+D21</f>
        <v>0</v>
      </c>
      <c r="E15" s="146">
        <f>E16+E17+E18+E19+E20+E21</f>
        <v>0</v>
      </c>
      <c r="F15" s="60">
        <f>F16+F17+F18+F19+F20+F21</f>
        <v>0</v>
      </c>
    </row>
    <row r="16" spans="1:6" s="45" customFormat="1" ht="13.5">
      <c r="A16" s="696"/>
      <c r="B16" s="500" t="s">
        <v>745</v>
      </c>
      <c r="C16" s="68" t="s">
        <v>454</v>
      </c>
      <c r="D16" s="415">
        <f aca="true" t="shared" si="1" ref="D16:D21">E16+F16</f>
        <v>0</v>
      </c>
      <c r="E16" s="160">
        <v>0</v>
      </c>
      <c r="F16" s="15">
        <v>0</v>
      </c>
    </row>
    <row r="17" spans="1:6" s="45" customFormat="1" ht="13.5">
      <c r="A17" s="697"/>
      <c r="B17" s="247" t="s">
        <v>167</v>
      </c>
      <c r="C17" s="68" t="s">
        <v>455</v>
      </c>
      <c r="D17" s="415">
        <f t="shared" si="1"/>
        <v>0</v>
      </c>
      <c r="E17" s="160">
        <v>0</v>
      </c>
      <c r="F17" s="15">
        <v>0</v>
      </c>
    </row>
    <row r="18" spans="1:6" s="45" customFormat="1" ht="13.5">
      <c r="A18" s="697"/>
      <c r="B18" s="247" t="s">
        <v>168</v>
      </c>
      <c r="C18" s="68" t="s">
        <v>456</v>
      </c>
      <c r="D18" s="415">
        <f t="shared" si="1"/>
        <v>0</v>
      </c>
      <c r="E18" s="28">
        <v>0</v>
      </c>
      <c r="F18" s="15">
        <v>0</v>
      </c>
    </row>
    <row r="19" spans="1:6" s="45" customFormat="1" ht="13.5">
      <c r="A19" s="697"/>
      <c r="B19" s="247" t="s">
        <v>169</v>
      </c>
      <c r="C19" s="68" t="s">
        <v>457</v>
      </c>
      <c r="D19" s="415">
        <f t="shared" si="1"/>
        <v>0</v>
      </c>
      <c r="E19" s="28">
        <v>0</v>
      </c>
      <c r="F19" s="15">
        <v>0</v>
      </c>
    </row>
    <row r="20" spans="1:6" s="45" customFormat="1" ht="13.5">
      <c r="A20" s="697"/>
      <c r="B20" s="247" t="s">
        <v>170</v>
      </c>
      <c r="C20" s="68" t="s">
        <v>458</v>
      </c>
      <c r="D20" s="415">
        <f t="shared" si="1"/>
        <v>0</v>
      </c>
      <c r="E20" s="28">
        <v>0</v>
      </c>
      <c r="F20" s="15">
        <v>0</v>
      </c>
    </row>
    <row r="21" spans="1:6" s="45" customFormat="1" ht="14.25" thickBot="1">
      <c r="A21" s="698"/>
      <c r="B21" s="248" t="s">
        <v>173</v>
      </c>
      <c r="C21" s="69" t="s">
        <v>459</v>
      </c>
      <c r="D21" s="416">
        <f t="shared" si="1"/>
        <v>0</v>
      </c>
      <c r="E21" s="43">
        <v>0</v>
      </c>
      <c r="F21" s="21">
        <v>0</v>
      </c>
    </row>
    <row r="22" spans="1:6" s="45" customFormat="1" ht="15.75">
      <c r="A22" s="53"/>
      <c r="B22" s="53"/>
      <c r="C22" s="54"/>
      <c r="D22" s="76"/>
      <c r="E22" s="77"/>
      <c r="F22" s="77"/>
    </row>
    <row r="23" spans="1:7" s="82" customFormat="1" ht="13.5" thickBot="1">
      <c r="A23" s="684" t="s">
        <v>67</v>
      </c>
      <c r="B23" s="684"/>
      <c r="C23" s="685"/>
      <c r="D23" s="685"/>
      <c r="E23" s="685"/>
      <c r="F23" s="685"/>
      <c r="G23" s="685"/>
    </row>
    <row r="24" spans="1:6" s="204" customFormat="1" ht="28.5" customHeight="1" thickBot="1">
      <c r="A24" s="614" t="s">
        <v>731</v>
      </c>
      <c r="B24" s="687"/>
      <c r="C24" s="70" t="s">
        <v>8</v>
      </c>
      <c r="D24" s="104" t="s">
        <v>15</v>
      </c>
      <c r="E24" s="56" t="s">
        <v>20</v>
      </c>
      <c r="F24" s="57" t="s">
        <v>19</v>
      </c>
    </row>
    <row r="25" spans="1:9" s="204" customFormat="1" ht="28.5" customHeight="1" thickBot="1">
      <c r="A25" s="707" t="s">
        <v>186</v>
      </c>
      <c r="B25" s="708"/>
      <c r="C25" s="529" t="s">
        <v>460</v>
      </c>
      <c r="D25" s="541">
        <f>D26+D32</f>
        <v>0</v>
      </c>
      <c r="E25" s="541">
        <f>E26+E32</f>
        <v>0</v>
      </c>
      <c r="F25" s="542">
        <f>F26+F32</f>
        <v>0</v>
      </c>
      <c r="G25" s="402" t="str">
        <f>IF(AND(D25='1.1-2.2'!E22+'1.1-2.2'!E23+'1.1-2.2'!E24+'1.1-2.2'!E25,E25='1.1-2.2'!F22+'1.1-2.2'!F23+'1.1-2.2'!F24+'1.1-2.2'!F25,F25='1.1-2.2'!G22+'1.1-2.2'!G23+'1.1-2.2'!G24+'1.1-2.2'!G25),"OK",IF(E25&lt;&gt;'1.1-2.2'!F22+'1.1-2.2'!F23+'1.1-2.2'!F24+'1.1-2.2'!F25,"Pārbaudiet pirmsskolas un skolas vecuma zēnu skaita sadalījumu pa vecuma grupām uz pārskata gada beigām!",IF(F25&lt;&gt;'1.1-2.2'!G22+'1.1-2.2'!G23+'1.1-2.2'!G24+'1.1-2.2'!G25,"Pārbaudiet pirmsskolas un skolas vecuma meiteņu skaita sadalījumu pa vecuma grupām uz pārskata gada beigām!","Pārbaudiet pirmsskolas un skolas vecuma bērnu skaita sadalījumu pa vecuma grupām uz pārskata gada beigām!")))</f>
        <v>OK</v>
      </c>
      <c r="I25" s="402"/>
    </row>
    <row r="26" spans="1:7" s="204" customFormat="1" ht="27.75" customHeight="1">
      <c r="A26" s="709" t="s">
        <v>185</v>
      </c>
      <c r="B26" s="710"/>
      <c r="C26" s="530" t="s">
        <v>461</v>
      </c>
      <c r="D26" s="543">
        <f>D27+D28+D29+D30+D31</f>
        <v>0</v>
      </c>
      <c r="E26" s="543">
        <f>E27+E28+E29+E30+E31</f>
        <v>0</v>
      </c>
      <c r="F26" s="543">
        <f>F27+F28+F29+F30+F31</f>
        <v>0</v>
      </c>
      <c r="G26" s="402" t="str">
        <f>IF(AND(D26='1.1-2.2'!E22,E26='1.1-2.2'!F22,F26='1.1-2.2'!G22),"OK",IF(E26&lt;&gt;'1.1-2.2'!F22,"Pārbaudiet pirmsskolas vecuma zēnu skaita sadalījumu pa grupām uz pārskata gada beigām!",IF(F26&lt;&gt;'1.1-2.2'!G22,"Pārbaudiet pirmsskolas vecuma meiteņu skaita sadalījumu pa grupām uz pārskata gada beigām!","Pārbaudiet pirmsskolas vecuma bērnu skaita sadalījumu pa grupām uz pārskata gada beigām!")))</f>
        <v>OK</v>
      </c>
    </row>
    <row r="27" spans="1:6" s="204" customFormat="1" ht="26.25" customHeight="1">
      <c r="A27" s="704" t="s">
        <v>157</v>
      </c>
      <c r="B27" s="531" t="s">
        <v>158</v>
      </c>
      <c r="C27" s="532" t="s">
        <v>462</v>
      </c>
      <c r="D27" s="544">
        <f>E27+F27</f>
        <v>0</v>
      </c>
      <c r="E27" s="545">
        <v>0</v>
      </c>
      <c r="F27" s="546">
        <v>0</v>
      </c>
    </row>
    <row r="28" spans="1:6" s="204" customFormat="1" ht="13.5" customHeight="1">
      <c r="A28" s="705"/>
      <c r="B28" s="531" t="s">
        <v>174</v>
      </c>
      <c r="C28" s="532" t="s">
        <v>463</v>
      </c>
      <c r="D28" s="544">
        <f>E28+F28</f>
        <v>0</v>
      </c>
      <c r="E28" s="545">
        <v>0</v>
      </c>
      <c r="F28" s="546">
        <v>0</v>
      </c>
    </row>
    <row r="29" spans="1:6" s="204" customFormat="1" ht="13.5">
      <c r="A29" s="705"/>
      <c r="B29" s="533" t="s">
        <v>159</v>
      </c>
      <c r="C29" s="532" t="s">
        <v>464</v>
      </c>
      <c r="D29" s="544">
        <f>E29+F29</f>
        <v>0</v>
      </c>
      <c r="E29" s="547">
        <v>0</v>
      </c>
      <c r="F29" s="548">
        <v>0</v>
      </c>
    </row>
    <row r="30" spans="1:6" s="204" customFormat="1" ht="26.25" customHeight="1">
      <c r="A30" s="705"/>
      <c r="B30" s="549" t="s">
        <v>749</v>
      </c>
      <c r="C30" s="532" t="s">
        <v>465</v>
      </c>
      <c r="D30" s="544">
        <f>E30+F30</f>
        <v>0</v>
      </c>
      <c r="E30" s="550">
        <v>0</v>
      </c>
      <c r="F30" s="548">
        <v>0</v>
      </c>
    </row>
    <row r="31" spans="1:8" s="204" customFormat="1" ht="13.5">
      <c r="A31" s="706"/>
      <c r="B31" s="533" t="s">
        <v>175</v>
      </c>
      <c r="C31" s="534" t="s">
        <v>466</v>
      </c>
      <c r="D31" s="544">
        <f>E31+F31</f>
        <v>0</v>
      </c>
      <c r="E31" s="551">
        <v>0</v>
      </c>
      <c r="F31" s="552">
        <v>0</v>
      </c>
      <c r="H31" s="402"/>
    </row>
    <row r="32" spans="1:7" s="204" customFormat="1" ht="13.5">
      <c r="A32" s="699" t="s">
        <v>187</v>
      </c>
      <c r="B32" s="700"/>
      <c r="C32" s="535" t="s">
        <v>467</v>
      </c>
      <c r="D32" s="544">
        <f>D33+D34+D35+D36+D37</f>
        <v>0</v>
      </c>
      <c r="E32" s="544">
        <f>E33+E34+E35+E36+E37</f>
        <v>0</v>
      </c>
      <c r="F32" s="544">
        <f>F33+F34+F35+F36+F37</f>
        <v>0</v>
      </c>
      <c r="G32" s="402" t="str">
        <f>IF(AND(D32='1.1-2.2'!E23+'1.1-2.2'!E24+'1.1-2.2'!E25,E32='1.1-2.2'!F23+'1.1-2.2'!F24+'1.1-2.2'!F25,F32='1.1-2.2'!G23+'1.1-2.2'!G24+'1.1-2.2'!G25),"OK",IF(E32&lt;&gt;'1.1-2.2'!F23+'1.1-2.2'!F24+'1.1-2.2'!F25,"Pārbaudiet skolas vecuma zēnu skaita sadalījumu pa grupām uz pārskata gada beigām!",IF(F32&lt;&gt;'1.1-2.2'!G23+'1.1-2.2'!G24+'1.1-2.2'!G25,"Pārbaudiet skolas vecuma meiteņu skaita sadalījumu pa grupām uz pārskata gada beigām!","Pārbaudiet skolas vecuma bērnu skaita sadalījumu pa grupām uz pārskata gada beigām!")))</f>
        <v>OK</v>
      </c>
    </row>
    <row r="33" spans="1:6" s="204" customFormat="1" ht="13.5">
      <c r="A33" s="701" t="s">
        <v>172</v>
      </c>
      <c r="B33" s="533" t="s">
        <v>159</v>
      </c>
      <c r="C33" s="341" t="s">
        <v>468</v>
      </c>
      <c r="D33" s="553">
        <f>E33+F33</f>
        <v>0</v>
      </c>
      <c r="E33" s="547">
        <v>0</v>
      </c>
      <c r="F33" s="548">
        <v>0</v>
      </c>
    </row>
    <row r="34" spans="1:6" s="204" customFormat="1" ht="26.25">
      <c r="A34" s="702"/>
      <c r="B34" s="536" t="s">
        <v>176</v>
      </c>
      <c r="C34" s="341" t="s">
        <v>469</v>
      </c>
      <c r="D34" s="553">
        <f>E34+F34</f>
        <v>0</v>
      </c>
      <c r="E34" s="547">
        <v>0</v>
      </c>
      <c r="F34" s="548">
        <v>0</v>
      </c>
    </row>
    <row r="35" spans="1:6" s="204" customFormat="1" ht="13.5">
      <c r="A35" s="702"/>
      <c r="B35" s="533" t="s">
        <v>177</v>
      </c>
      <c r="C35" s="341" t="s">
        <v>470</v>
      </c>
      <c r="D35" s="553">
        <f>E35+F35</f>
        <v>0</v>
      </c>
      <c r="E35" s="550">
        <v>0</v>
      </c>
      <c r="F35" s="548">
        <v>0</v>
      </c>
    </row>
    <row r="36" spans="1:6" s="204" customFormat="1" ht="26.25">
      <c r="A36" s="702"/>
      <c r="B36" s="536" t="s">
        <v>749</v>
      </c>
      <c r="C36" s="537" t="s">
        <v>471</v>
      </c>
      <c r="D36" s="553">
        <f>E36+F36</f>
        <v>0</v>
      </c>
      <c r="E36" s="550">
        <v>0</v>
      </c>
      <c r="F36" s="548">
        <v>0</v>
      </c>
    </row>
    <row r="37" spans="1:6" s="204" customFormat="1" ht="14.25" thickBot="1">
      <c r="A37" s="703"/>
      <c r="B37" s="538" t="s">
        <v>175</v>
      </c>
      <c r="C37" s="539" t="s">
        <v>472</v>
      </c>
      <c r="D37" s="554">
        <f>E37+F37</f>
        <v>0</v>
      </c>
      <c r="E37" s="555">
        <v>0</v>
      </c>
      <c r="F37" s="556">
        <v>0</v>
      </c>
    </row>
    <row r="38" spans="1:6" s="204" customFormat="1" ht="15.75">
      <c r="A38" s="64" t="s">
        <v>41</v>
      </c>
      <c r="B38" s="64"/>
      <c r="C38" s="54"/>
      <c r="D38" s="76"/>
      <c r="E38" s="206"/>
      <c r="F38" s="206"/>
    </row>
    <row r="39" spans="1:10" s="207" customFormat="1" ht="12.75">
      <c r="A39" s="204"/>
      <c r="B39" s="204"/>
      <c r="C39" s="204"/>
      <c r="D39" s="204"/>
      <c r="E39" s="204"/>
      <c r="F39" s="204"/>
      <c r="G39" s="204"/>
      <c r="H39" s="204"/>
      <c r="I39" s="204"/>
      <c r="J39" s="204"/>
    </row>
  </sheetData>
  <sheetProtection password="CE88" sheet="1"/>
  <mergeCells count="16">
    <mergeCell ref="A32:B32"/>
    <mergeCell ref="A33:A37"/>
    <mergeCell ref="A27:A31"/>
    <mergeCell ref="A24:B24"/>
    <mergeCell ref="A25:B25"/>
    <mergeCell ref="A26:B26"/>
    <mergeCell ref="A1:G1"/>
    <mergeCell ref="A11:G11"/>
    <mergeCell ref="A23:G23"/>
    <mergeCell ref="A2:B2"/>
    <mergeCell ref="A3:B3"/>
    <mergeCell ref="A12:B12"/>
    <mergeCell ref="A13:B13"/>
    <mergeCell ref="A4:A9"/>
    <mergeCell ref="A14:A15"/>
    <mergeCell ref="A16:A21"/>
  </mergeCells>
  <printOptions/>
  <pageMargins left="0.5905511811023623" right="0.5905511811023623" top="0.8661417322834646" bottom="0.984251968503937" header="0.5118110236220472" footer="0.5118110236220472"/>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
      <selection activeCell="D10" sqref="D10"/>
    </sheetView>
  </sheetViews>
  <sheetFormatPr defaultColWidth="9.140625" defaultRowHeight="12.75"/>
  <cols>
    <col min="1" max="1" width="7.28125" style="45" customWidth="1"/>
    <col min="2" max="2" width="7.57421875" style="65" customWidth="1"/>
    <col min="3" max="3" width="38.57421875" style="65" customWidth="1"/>
    <col min="4" max="4" width="12.00390625" style="65" customWidth="1"/>
    <col min="5" max="5" width="10.57421875" style="45" customWidth="1"/>
    <col min="6" max="6" width="8.7109375" style="45" customWidth="1"/>
    <col min="7" max="7" width="8.8515625" style="45" customWidth="1"/>
    <col min="8" max="16384" width="9.140625" style="45" customWidth="1"/>
  </cols>
  <sheetData>
    <row r="1" spans="1:10" ht="27.75" customHeight="1" thickBot="1">
      <c r="A1" s="733" t="s">
        <v>70</v>
      </c>
      <c r="B1" s="734"/>
      <c r="C1" s="735"/>
      <c r="D1" s="209" t="s">
        <v>8</v>
      </c>
      <c r="E1" s="104" t="s">
        <v>15</v>
      </c>
      <c r="F1" s="119" t="s">
        <v>209</v>
      </c>
      <c r="G1" s="115" t="s">
        <v>56</v>
      </c>
      <c r="J1" s="45" t="str">
        <f>IF(AND(E2='1.1-2.2'!E17,'1.1-2.2'!F17='2.10-2.11'!F2,'2.10-2.11'!G2='1.1-2.2'!G17),"OK","Pārbaudi personu skaitu kopā")</f>
        <v>OK</v>
      </c>
    </row>
    <row r="2" spans="1:10" ht="13.5" customHeight="1" thickBot="1">
      <c r="A2" s="736" t="s">
        <v>178</v>
      </c>
      <c r="B2" s="737"/>
      <c r="C2" s="738"/>
      <c r="D2" s="345" t="s">
        <v>473</v>
      </c>
      <c r="E2" s="273">
        <f>E3+E13</f>
        <v>0</v>
      </c>
      <c r="F2" s="273">
        <f>F3+F13</f>
        <v>0</v>
      </c>
      <c r="G2" s="274">
        <f>G3+G13</f>
        <v>0</v>
      </c>
      <c r="J2" s="45" t="str">
        <f>IF(E2='1.1-2.2'!E17,IF('2.10-2.11'!F2='1.1-2.2'!F17,IF('2.10-2.11'!G2='1.1-2.2'!G17,"OK","Pārbaudi "&amp;$G$1&amp;" tabulā 2.1 G17, tabulā 2.10 G2"),"Pārbaudi "&amp;$F$1&amp;" tabulā 2.1 F17, tabulā 2.10 F2"),"Pārbaudi "&amp;$E$1&amp;" tabulā 2.1 E17, tabulā 2.10 E2")</f>
        <v>OK</v>
      </c>
    </row>
    <row r="3" spans="1:10" ht="13.5">
      <c r="A3" s="742" t="s">
        <v>205</v>
      </c>
      <c r="B3" s="741" t="s">
        <v>211</v>
      </c>
      <c r="C3" s="741"/>
      <c r="D3" s="210" t="s">
        <v>474</v>
      </c>
      <c r="E3" s="147">
        <f>E4+E5+E6+E11+E12</f>
        <v>0</v>
      </c>
      <c r="F3" s="147">
        <f>F4+F5+F6+F11+F12</f>
        <v>0</v>
      </c>
      <c r="G3" s="58">
        <f>G4+G5+G6+G11+G12</f>
        <v>0</v>
      </c>
      <c r="J3" s="45" t="str">
        <f>IF(E3='1.1-2.2'!E18,IF('2.10-2.11'!F3='1.1-2.2'!F18,IF('2.10-2.11'!G3='1.1-2.2'!G18,"OK","Pārbaudi "&amp;$G$1&amp;" tabulā 2.1 G18, tabulā 2.10 G3"),"Pārbaudi "&amp;$F$1&amp;" tabulā 2.1 F18, tabulā 2.10 F3"),"Pārbaudi "&amp;$E$1&amp;" tabulā 2.1 E18, tabulā 2.10 E3")</f>
        <v>OK</v>
      </c>
    </row>
    <row r="4" spans="1:10" ht="13.5">
      <c r="A4" s="697"/>
      <c r="B4" s="743" t="s">
        <v>196</v>
      </c>
      <c r="C4" s="264" t="s">
        <v>197</v>
      </c>
      <c r="D4" s="346" t="s">
        <v>476</v>
      </c>
      <c r="E4" s="142">
        <f>F4+G4</f>
        <v>0</v>
      </c>
      <c r="F4" s="157">
        <v>0</v>
      </c>
      <c r="G4" s="39">
        <v>0</v>
      </c>
      <c r="J4" s="45" t="str">
        <f>IF(E13='1.1-2.2'!E26,IF('2.10-2.11'!F13='1.1-2.2'!F26,IF('2.10-2.11'!G13='1.1-2.2'!G26,"OK","Pārbaudi "&amp;$G$1&amp;" tabulā 2.1 G26, tabulā 2.10 G13"),"Pārbaudi "&amp;$F$1&amp;" tabulā 2.1 F26, tabulā 2.10 F13"),"Pārbaudi "&amp;$E$1&amp;" tabulā 2.1 E26, tabulā 2.10 E13")</f>
        <v>OK</v>
      </c>
    </row>
    <row r="5" spans="1:7" ht="13.5">
      <c r="A5" s="697"/>
      <c r="B5" s="744"/>
      <c r="C5" s="264" t="s">
        <v>204</v>
      </c>
      <c r="D5" s="346" t="s">
        <v>477</v>
      </c>
      <c r="E5" s="426">
        <f>F5+G5</f>
        <v>0</v>
      </c>
      <c r="F5" s="149">
        <v>0</v>
      </c>
      <c r="G5" s="12">
        <v>0</v>
      </c>
    </row>
    <row r="6" spans="1:7" ht="13.5">
      <c r="A6" s="697"/>
      <c r="B6" s="744"/>
      <c r="C6" s="265" t="s">
        <v>198</v>
      </c>
      <c r="D6" s="347" t="s">
        <v>478</v>
      </c>
      <c r="E6" s="146">
        <f>E7+E8+E9+E10</f>
        <v>0</v>
      </c>
      <c r="F6" s="146">
        <f>F7+F8+F9+F10</f>
        <v>0</v>
      </c>
      <c r="G6" s="60">
        <f>G7+G8+G9+G10</f>
        <v>0</v>
      </c>
    </row>
    <row r="7" spans="1:7" ht="14.25">
      <c r="A7" s="697"/>
      <c r="B7" s="744"/>
      <c r="C7" s="267" t="s">
        <v>87</v>
      </c>
      <c r="D7" s="62" t="s">
        <v>479</v>
      </c>
      <c r="E7" s="426">
        <f aca="true" t="shared" si="0" ref="E7:E12">F7+G7</f>
        <v>0</v>
      </c>
      <c r="F7" s="149">
        <v>0</v>
      </c>
      <c r="G7" s="12">
        <v>0</v>
      </c>
    </row>
    <row r="8" spans="1:7" ht="14.25">
      <c r="A8" s="697"/>
      <c r="B8" s="744"/>
      <c r="C8" s="267" t="s">
        <v>86</v>
      </c>
      <c r="D8" s="62" t="s">
        <v>480</v>
      </c>
      <c r="E8" s="426">
        <f t="shared" si="0"/>
        <v>0</v>
      </c>
      <c r="F8" s="149">
        <v>0</v>
      </c>
      <c r="G8" s="12">
        <v>0</v>
      </c>
    </row>
    <row r="9" spans="1:7" ht="14.25">
      <c r="A9" s="697"/>
      <c r="B9" s="744"/>
      <c r="C9" s="267" t="s">
        <v>88</v>
      </c>
      <c r="D9" s="257" t="s">
        <v>481</v>
      </c>
      <c r="E9" s="426">
        <f t="shared" si="0"/>
        <v>0</v>
      </c>
      <c r="F9" s="25">
        <v>0</v>
      </c>
      <c r="G9" s="12">
        <v>0</v>
      </c>
    </row>
    <row r="10" spans="1:7" ht="14.25">
      <c r="A10" s="697"/>
      <c r="B10" s="744"/>
      <c r="C10" s="267" t="s">
        <v>89</v>
      </c>
      <c r="D10" s="258" t="s">
        <v>482</v>
      </c>
      <c r="E10" s="426">
        <f t="shared" si="0"/>
        <v>0</v>
      </c>
      <c r="F10" s="27">
        <v>0</v>
      </c>
      <c r="G10" s="38">
        <v>0</v>
      </c>
    </row>
    <row r="11" spans="1:7" ht="13.5">
      <c r="A11" s="697"/>
      <c r="B11" s="744"/>
      <c r="C11" s="269" t="s">
        <v>202</v>
      </c>
      <c r="D11" s="348" t="s">
        <v>483</v>
      </c>
      <c r="E11" s="449">
        <f t="shared" si="0"/>
        <v>0</v>
      </c>
      <c r="F11" s="27">
        <v>0</v>
      </c>
      <c r="G11" s="38">
        <v>0</v>
      </c>
    </row>
    <row r="12" spans="1:7" ht="14.25" thickBot="1">
      <c r="A12" s="698"/>
      <c r="B12" s="745"/>
      <c r="C12" s="275" t="s">
        <v>203</v>
      </c>
      <c r="D12" s="349" t="s">
        <v>484</v>
      </c>
      <c r="E12" s="449">
        <f t="shared" si="0"/>
        <v>0</v>
      </c>
      <c r="F12" s="26">
        <v>0</v>
      </c>
      <c r="G12" s="32">
        <v>0</v>
      </c>
    </row>
    <row r="13" spans="1:10" s="205" customFormat="1" ht="12.75" customHeight="1">
      <c r="A13" s="742" t="s">
        <v>205</v>
      </c>
      <c r="B13" s="741" t="s">
        <v>210</v>
      </c>
      <c r="C13" s="741"/>
      <c r="D13" s="210" t="s">
        <v>475</v>
      </c>
      <c r="E13" s="147">
        <f>E14+E15+E20+E21+E22</f>
        <v>0</v>
      </c>
      <c r="F13" s="147">
        <f>F14+F15+F20+F21+F22</f>
        <v>0</v>
      </c>
      <c r="G13" s="58">
        <f>G14+G15+G20+G21+G22</f>
        <v>0</v>
      </c>
      <c r="J13" s="45"/>
    </row>
    <row r="14" spans="1:10" s="205" customFormat="1" ht="14.25" customHeight="1">
      <c r="A14" s="697"/>
      <c r="B14" s="746" t="s">
        <v>199</v>
      </c>
      <c r="C14" s="264" t="s">
        <v>200</v>
      </c>
      <c r="D14" s="346" t="s">
        <v>485</v>
      </c>
      <c r="E14" s="142">
        <f>F14+G14</f>
        <v>0</v>
      </c>
      <c r="F14" s="157">
        <v>0</v>
      </c>
      <c r="G14" s="39">
        <v>0</v>
      </c>
      <c r="J14" s="45"/>
    </row>
    <row r="15" spans="1:10" s="205" customFormat="1" ht="15" customHeight="1">
      <c r="A15" s="697"/>
      <c r="B15" s="712"/>
      <c r="C15" s="266" t="s">
        <v>201</v>
      </c>
      <c r="D15" s="346" t="s">
        <v>486</v>
      </c>
      <c r="E15" s="146">
        <f>E16+E17+E18+E19</f>
        <v>0</v>
      </c>
      <c r="F15" s="146">
        <f>F16+F17+F18+F19</f>
        <v>0</v>
      </c>
      <c r="G15" s="60">
        <f>G16+G17+G18+G19</f>
        <v>0</v>
      </c>
      <c r="J15" s="45"/>
    </row>
    <row r="16" spans="1:10" s="205" customFormat="1" ht="14.25">
      <c r="A16" s="697"/>
      <c r="B16" s="712"/>
      <c r="C16" s="267" t="s">
        <v>90</v>
      </c>
      <c r="D16" s="350" t="s">
        <v>487</v>
      </c>
      <c r="E16" s="142">
        <f>F16+G16</f>
        <v>0</v>
      </c>
      <c r="F16" s="157">
        <v>0</v>
      </c>
      <c r="G16" s="39">
        <v>0</v>
      </c>
      <c r="J16" s="45"/>
    </row>
    <row r="17" spans="1:10" s="205" customFormat="1" ht="14.25">
      <c r="A17" s="697"/>
      <c r="B17" s="712"/>
      <c r="C17" s="271" t="s">
        <v>91</v>
      </c>
      <c r="D17" s="213" t="s">
        <v>488</v>
      </c>
      <c r="E17" s="142">
        <f aca="true" t="shared" si="1" ref="E17:E22">F17+G17</f>
        <v>0</v>
      </c>
      <c r="F17" s="160">
        <v>0</v>
      </c>
      <c r="G17" s="15">
        <v>0</v>
      </c>
      <c r="J17" s="45"/>
    </row>
    <row r="18" spans="1:10" s="205" customFormat="1" ht="14.25">
      <c r="A18" s="697"/>
      <c r="B18" s="712"/>
      <c r="C18" s="271" t="s">
        <v>92</v>
      </c>
      <c r="D18" s="213" t="s">
        <v>489</v>
      </c>
      <c r="E18" s="142">
        <f t="shared" si="1"/>
        <v>0</v>
      </c>
      <c r="F18" s="160">
        <v>0</v>
      </c>
      <c r="G18" s="15">
        <v>0</v>
      </c>
      <c r="J18" s="45"/>
    </row>
    <row r="19" spans="1:10" s="205" customFormat="1" ht="14.25">
      <c r="A19" s="697"/>
      <c r="B19" s="712"/>
      <c r="C19" s="271" t="s">
        <v>93</v>
      </c>
      <c r="D19" s="260" t="s">
        <v>490</v>
      </c>
      <c r="E19" s="142">
        <f t="shared" si="1"/>
        <v>0</v>
      </c>
      <c r="F19" s="28">
        <v>0</v>
      </c>
      <c r="G19" s="15">
        <v>0</v>
      </c>
      <c r="J19" s="45"/>
    </row>
    <row r="20" spans="1:7" s="205" customFormat="1" ht="12.75" customHeight="1">
      <c r="A20" s="697"/>
      <c r="B20" s="712"/>
      <c r="C20" s="270" t="s">
        <v>206</v>
      </c>
      <c r="D20" s="348" t="s">
        <v>491</v>
      </c>
      <c r="E20" s="142">
        <f t="shared" si="1"/>
        <v>0</v>
      </c>
      <c r="F20" s="154">
        <v>0</v>
      </c>
      <c r="G20" s="155">
        <v>0</v>
      </c>
    </row>
    <row r="21" spans="1:7" s="205" customFormat="1" ht="12.75" customHeight="1">
      <c r="A21" s="697"/>
      <c r="B21" s="712"/>
      <c r="C21" s="272" t="s">
        <v>207</v>
      </c>
      <c r="D21" s="348" t="s">
        <v>492</v>
      </c>
      <c r="E21" s="142">
        <f t="shared" si="1"/>
        <v>0</v>
      </c>
      <c r="F21" s="154">
        <v>0</v>
      </c>
      <c r="G21" s="155">
        <v>0</v>
      </c>
    </row>
    <row r="22" spans="1:7" s="205" customFormat="1" ht="15" customHeight="1" thickBot="1">
      <c r="A22" s="698"/>
      <c r="B22" s="747"/>
      <c r="C22" s="276" t="s">
        <v>208</v>
      </c>
      <c r="D22" s="349" t="s">
        <v>493</v>
      </c>
      <c r="E22" s="450">
        <f t="shared" si="1"/>
        <v>0</v>
      </c>
      <c r="F22" s="43">
        <v>0</v>
      </c>
      <c r="G22" s="21">
        <v>0</v>
      </c>
    </row>
    <row r="23" spans="1:7" ht="17.25" thickBot="1">
      <c r="A23" s="161" t="s">
        <v>94</v>
      </c>
      <c r="B23" s="162"/>
      <c r="C23" s="162"/>
      <c r="D23" s="162"/>
      <c r="E23" s="451"/>
      <c r="F23" s="451"/>
      <c r="G23" s="451"/>
    </row>
    <row r="24" spans="1:7" ht="27" customHeight="1" thickBot="1">
      <c r="A24" s="733" t="s">
        <v>108</v>
      </c>
      <c r="B24" s="734"/>
      <c r="C24" s="735"/>
      <c r="D24" s="209" t="s">
        <v>8</v>
      </c>
      <c r="E24" s="104" t="s">
        <v>15</v>
      </c>
      <c r="F24" s="119" t="s">
        <v>31</v>
      </c>
      <c r="G24" s="115" t="s">
        <v>56</v>
      </c>
    </row>
    <row r="25" spans="1:7" ht="13.5">
      <c r="A25" s="739" t="s">
        <v>68</v>
      </c>
      <c r="B25" s="740"/>
      <c r="C25" s="650"/>
      <c r="D25" s="210" t="s">
        <v>495</v>
      </c>
      <c r="E25" s="147">
        <f>E26+E28+E29+E30+E31</f>
        <v>0</v>
      </c>
      <c r="F25" s="147">
        <f>F26+F28+F29+F30+F31</f>
        <v>0</v>
      </c>
      <c r="G25" s="58">
        <f>G26+G28+G29+G30+G31</f>
        <v>0</v>
      </c>
    </row>
    <row r="26" spans="1:7" ht="13.5">
      <c r="A26" s="728" t="s">
        <v>214</v>
      </c>
      <c r="B26" s="731" t="s">
        <v>213</v>
      </c>
      <c r="C26" s="721"/>
      <c r="D26" s="353" t="s">
        <v>496</v>
      </c>
      <c r="E26" s="453">
        <f>F26+G26</f>
        <v>0</v>
      </c>
      <c r="F26" s="222">
        <v>0</v>
      </c>
      <c r="G26" s="223">
        <v>0</v>
      </c>
    </row>
    <row r="27" spans="1:7" ht="13.5">
      <c r="A27" s="729"/>
      <c r="B27" s="268" t="s">
        <v>215</v>
      </c>
      <c r="C27" s="267" t="s">
        <v>212</v>
      </c>
      <c r="D27" s="354" t="s">
        <v>497</v>
      </c>
      <c r="E27" s="453">
        <f aca="true" t="shared" si="2" ref="E27:E33">F27+G27</f>
        <v>0</v>
      </c>
      <c r="F27" s="224">
        <v>0</v>
      </c>
      <c r="G27" s="42">
        <v>0</v>
      </c>
    </row>
    <row r="28" spans="1:7" ht="13.5">
      <c r="A28" s="729"/>
      <c r="B28" s="732" t="s">
        <v>216</v>
      </c>
      <c r="C28" s="605"/>
      <c r="D28" s="353" t="s">
        <v>498</v>
      </c>
      <c r="E28" s="453">
        <f t="shared" si="2"/>
        <v>0</v>
      </c>
      <c r="F28" s="224">
        <v>0</v>
      </c>
      <c r="G28" s="42">
        <v>0</v>
      </c>
    </row>
    <row r="29" spans="1:7" ht="13.5">
      <c r="A29" s="729"/>
      <c r="B29" s="727" t="s">
        <v>217</v>
      </c>
      <c r="C29" s="716"/>
      <c r="D29" s="353" t="s">
        <v>499</v>
      </c>
      <c r="E29" s="453">
        <f t="shared" si="2"/>
        <v>0</v>
      </c>
      <c r="F29" s="224">
        <v>0</v>
      </c>
      <c r="G29" s="42">
        <v>0</v>
      </c>
    </row>
    <row r="30" spans="1:7" ht="13.5">
      <c r="A30" s="729"/>
      <c r="B30" s="727" t="s">
        <v>218</v>
      </c>
      <c r="C30" s="716"/>
      <c r="D30" s="353" t="s">
        <v>500</v>
      </c>
      <c r="E30" s="453">
        <f t="shared" si="2"/>
        <v>0</v>
      </c>
      <c r="F30" s="224">
        <v>0</v>
      </c>
      <c r="G30" s="42">
        <v>0</v>
      </c>
    </row>
    <row r="31" spans="1:7" ht="13.5">
      <c r="A31" s="730"/>
      <c r="B31" s="727" t="s">
        <v>219</v>
      </c>
      <c r="C31" s="716"/>
      <c r="D31" s="346" t="s">
        <v>501</v>
      </c>
      <c r="E31" s="453">
        <f t="shared" si="2"/>
        <v>0</v>
      </c>
      <c r="F31" s="130">
        <v>0</v>
      </c>
      <c r="G31" s="131">
        <v>0</v>
      </c>
    </row>
    <row r="32" spans="1:7" ht="13.5">
      <c r="A32" s="725" t="s">
        <v>220</v>
      </c>
      <c r="B32" s="720"/>
      <c r="C32" s="721"/>
      <c r="D32" s="351" t="s">
        <v>502</v>
      </c>
      <c r="E32" s="453">
        <f t="shared" si="2"/>
        <v>0</v>
      </c>
      <c r="F32" s="33">
        <v>0</v>
      </c>
      <c r="G32" s="42">
        <v>0</v>
      </c>
    </row>
    <row r="33" spans="1:7" ht="13.5">
      <c r="A33" s="725" t="s">
        <v>221</v>
      </c>
      <c r="B33" s="720"/>
      <c r="C33" s="721"/>
      <c r="D33" s="352" t="s">
        <v>503</v>
      </c>
      <c r="E33" s="453">
        <f t="shared" si="2"/>
        <v>0</v>
      </c>
      <c r="F33" s="33">
        <v>0</v>
      </c>
      <c r="G33" s="42">
        <v>0</v>
      </c>
    </row>
    <row r="34" spans="1:7" ht="13.5">
      <c r="A34" s="725" t="s">
        <v>222</v>
      </c>
      <c r="B34" s="720"/>
      <c r="C34" s="721"/>
      <c r="D34" s="352" t="s">
        <v>504</v>
      </c>
      <c r="E34" s="146">
        <f>E35+E36</f>
        <v>0</v>
      </c>
      <c r="F34" s="146">
        <f>F35+F36</f>
        <v>0</v>
      </c>
      <c r="G34" s="60">
        <f>G35+G36</f>
        <v>0</v>
      </c>
    </row>
    <row r="35" spans="1:7" ht="13.5">
      <c r="A35" s="717" t="s">
        <v>205</v>
      </c>
      <c r="B35" s="713" t="s">
        <v>223</v>
      </c>
      <c r="C35" s="716"/>
      <c r="D35" s="357" t="s">
        <v>505</v>
      </c>
      <c r="E35" s="454">
        <f>F35+G35</f>
        <v>0</v>
      </c>
      <c r="F35" s="33">
        <v>0</v>
      </c>
      <c r="G35" s="42">
        <v>0</v>
      </c>
    </row>
    <row r="36" spans="1:7" ht="13.5">
      <c r="A36" s="712"/>
      <c r="B36" s="718" t="s">
        <v>224</v>
      </c>
      <c r="C36" s="716"/>
      <c r="D36" s="357" t="s">
        <v>506</v>
      </c>
      <c r="E36" s="454">
        <f>F36+G36</f>
        <v>0</v>
      </c>
      <c r="F36" s="33">
        <v>0</v>
      </c>
      <c r="G36" s="42">
        <v>0</v>
      </c>
    </row>
    <row r="37" spans="1:7" ht="13.5">
      <c r="A37" s="725" t="s">
        <v>225</v>
      </c>
      <c r="B37" s="720"/>
      <c r="C37" s="721"/>
      <c r="D37" s="355" t="s">
        <v>507</v>
      </c>
      <c r="E37" s="454">
        <f>F37+G37</f>
        <v>0</v>
      </c>
      <c r="F37" s="33">
        <v>0</v>
      </c>
      <c r="G37" s="42">
        <v>0</v>
      </c>
    </row>
    <row r="38" spans="1:7" ht="13.5">
      <c r="A38" s="726" t="s">
        <v>226</v>
      </c>
      <c r="B38" s="720"/>
      <c r="C38" s="721"/>
      <c r="D38" s="356" t="s">
        <v>508</v>
      </c>
      <c r="E38" s="454">
        <f>F38+G38</f>
        <v>0</v>
      </c>
      <c r="F38" s="224">
        <v>0</v>
      </c>
      <c r="G38" s="42">
        <v>0</v>
      </c>
    </row>
    <row r="39" spans="1:7" ht="13.5">
      <c r="A39" s="719" t="s">
        <v>115</v>
      </c>
      <c r="B39" s="720"/>
      <c r="C39" s="721"/>
      <c r="D39" s="352" t="s">
        <v>509</v>
      </c>
      <c r="E39" s="146">
        <f>E40+E41+E42</f>
        <v>0</v>
      </c>
      <c r="F39" s="146">
        <f>F40+F41+F42</f>
        <v>0</v>
      </c>
      <c r="G39" s="60">
        <f>G40+G41+G42</f>
        <v>0</v>
      </c>
    </row>
    <row r="40" spans="1:7" ht="13.5">
      <c r="A40" s="711" t="s">
        <v>227</v>
      </c>
      <c r="B40" s="713" t="s">
        <v>228</v>
      </c>
      <c r="C40" s="714"/>
      <c r="D40" s="358" t="s">
        <v>510</v>
      </c>
      <c r="E40" s="455">
        <f>F40+G40</f>
        <v>0</v>
      </c>
      <c r="F40" s="224">
        <v>0</v>
      </c>
      <c r="G40" s="42">
        <v>0</v>
      </c>
    </row>
    <row r="41" spans="1:7" ht="13.5">
      <c r="A41" s="712"/>
      <c r="B41" s="715" t="s">
        <v>229</v>
      </c>
      <c r="C41" s="716"/>
      <c r="D41" s="358" t="s">
        <v>511</v>
      </c>
      <c r="E41" s="455">
        <f aca="true" t="shared" si="3" ref="E41:E46">F41+G41</f>
        <v>0</v>
      </c>
      <c r="F41" s="224">
        <v>0</v>
      </c>
      <c r="G41" s="42">
        <v>0</v>
      </c>
    </row>
    <row r="42" spans="1:7" ht="13.5">
      <c r="A42" s="712"/>
      <c r="B42" s="715" t="s">
        <v>232</v>
      </c>
      <c r="C42" s="716"/>
      <c r="D42" s="358" t="s">
        <v>512</v>
      </c>
      <c r="E42" s="455">
        <f t="shared" si="3"/>
        <v>0</v>
      </c>
      <c r="F42" s="224">
        <v>0</v>
      </c>
      <c r="G42" s="42">
        <v>0</v>
      </c>
    </row>
    <row r="43" spans="1:7" ht="13.5">
      <c r="A43" s="59" t="s">
        <v>116</v>
      </c>
      <c r="B43" s="211"/>
      <c r="C43" s="262"/>
      <c r="D43" s="359" t="s">
        <v>513</v>
      </c>
      <c r="E43" s="455">
        <f t="shared" si="3"/>
        <v>0</v>
      </c>
      <c r="F43" s="224">
        <v>0</v>
      </c>
      <c r="G43" s="42">
        <v>0</v>
      </c>
    </row>
    <row r="44" spans="1:7" ht="13.5">
      <c r="A44" s="59" t="s">
        <v>117</v>
      </c>
      <c r="B44" s="211"/>
      <c r="C44" s="262"/>
      <c r="D44" s="359" t="s">
        <v>514</v>
      </c>
      <c r="E44" s="455">
        <f t="shared" si="3"/>
        <v>0</v>
      </c>
      <c r="F44" s="224">
        <v>0</v>
      </c>
      <c r="G44" s="42">
        <v>0</v>
      </c>
    </row>
    <row r="45" spans="1:7" ht="14.25" thickBot="1">
      <c r="A45" s="217" t="s">
        <v>118</v>
      </c>
      <c r="B45" s="212"/>
      <c r="C45" s="259"/>
      <c r="D45" s="360" t="s">
        <v>494</v>
      </c>
      <c r="E45" s="456">
        <f t="shared" si="3"/>
        <v>0</v>
      </c>
      <c r="F45" s="225">
        <v>0</v>
      </c>
      <c r="G45" s="159">
        <v>0</v>
      </c>
    </row>
    <row r="46" spans="1:7" ht="13.5">
      <c r="A46" s="214" t="s">
        <v>69</v>
      </c>
      <c r="B46" s="215"/>
      <c r="C46" s="263"/>
      <c r="D46" s="361" t="s">
        <v>386</v>
      </c>
      <c r="E46" s="453">
        <f t="shared" si="3"/>
        <v>0</v>
      </c>
      <c r="F46" s="226">
        <v>0</v>
      </c>
      <c r="G46" s="227">
        <v>0</v>
      </c>
    </row>
    <row r="47" spans="1:7" ht="25.5" customHeight="1">
      <c r="A47" s="722" t="s">
        <v>230</v>
      </c>
      <c r="B47" s="723"/>
      <c r="C47" s="724"/>
      <c r="D47" s="351" t="s">
        <v>387</v>
      </c>
      <c r="E47" s="146">
        <f>E48+E49</f>
        <v>0</v>
      </c>
      <c r="F47" s="146">
        <f>F48+F49</f>
        <v>0</v>
      </c>
      <c r="G47" s="60">
        <f>G48+G49</f>
        <v>0</v>
      </c>
    </row>
    <row r="48" spans="1:7" ht="13.5">
      <c r="A48" s="717" t="s">
        <v>205</v>
      </c>
      <c r="B48" s="713" t="s">
        <v>223</v>
      </c>
      <c r="C48" s="716"/>
      <c r="D48" s="353" t="s">
        <v>515</v>
      </c>
      <c r="E48" s="455">
        <f>F48+G48</f>
        <v>0</v>
      </c>
      <c r="F48" s="224">
        <v>0</v>
      </c>
      <c r="G48" s="42">
        <v>0</v>
      </c>
    </row>
    <row r="49" spans="1:7" ht="13.5">
      <c r="A49" s="712"/>
      <c r="B49" s="718" t="s">
        <v>224</v>
      </c>
      <c r="C49" s="716"/>
      <c r="D49" s="353" t="s">
        <v>516</v>
      </c>
      <c r="E49" s="455">
        <f>F49+G49</f>
        <v>0</v>
      </c>
      <c r="F49" s="224">
        <v>0</v>
      </c>
      <c r="G49" s="42">
        <v>0</v>
      </c>
    </row>
    <row r="50" spans="1:7" ht="13.5">
      <c r="A50" s="59" t="s">
        <v>127</v>
      </c>
      <c r="B50" s="216"/>
      <c r="C50" s="261"/>
      <c r="D50" s="362" t="s">
        <v>388</v>
      </c>
      <c r="E50" s="455">
        <f>F50+G50</f>
        <v>0</v>
      </c>
      <c r="F50" s="130">
        <v>0</v>
      </c>
      <c r="G50" s="131">
        <v>0</v>
      </c>
    </row>
    <row r="51" spans="1:7" ht="13.5">
      <c r="A51" s="244" t="s">
        <v>133</v>
      </c>
      <c r="B51" s="216"/>
      <c r="C51" s="216"/>
      <c r="D51" s="351" t="s">
        <v>389</v>
      </c>
      <c r="E51" s="455">
        <f>F51+G51</f>
        <v>0</v>
      </c>
      <c r="F51" s="130">
        <v>0</v>
      </c>
      <c r="G51" s="131">
        <v>0</v>
      </c>
    </row>
    <row r="52" spans="1:7" ht="13.5">
      <c r="A52" s="719" t="s">
        <v>119</v>
      </c>
      <c r="B52" s="720"/>
      <c r="C52" s="721"/>
      <c r="D52" s="351" t="s">
        <v>390</v>
      </c>
      <c r="E52" s="146">
        <f>E53+E54+E55</f>
        <v>0</v>
      </c>
      <c r="F52" s="146">
        <f>F53+F54+F55</f>
        <v>0</v>
      </c>
      <c r="G52" s="60">
        <f>G53+G54+G55</f>
        <v>0</v>
      </c>
    </row>
    <row r="53" spans="1:7" ht="13.5">
      <c r="A53" s="711" t="s">
        <v>199</v>
      </c>
      <c r="B53" s="713" t="s">
        <v>228</v>
      </c>
      <c r="C53" s="714"/>
      <c r="D53" s="346" t="s">
        <v>517</v>
      </c>
      <c r="E53" s="454">
        <f>F53+G53</f>
        <v>0</v>
      </c>
      <c r="F53" s="130">
        <v>0</v>
      </c>
      <c r="G53" s="131">
        <v>0</v>
      </c>
    </row>
    <row r="54" spans="1:7" ht="13.5">
      <c r="A54" s="712"/>
      <c r="B54" s="715" t="s">
        <v>231</v>
      </c>
      <c r="C54" s="716"/>
      <c r="D54" s="364" t="s">
        <v>518</v>
      </c>
      <c r="E54" s="454">
        <f>F54+G54</f>
        <v>0</v>
      </c>
      <c r="F54" s="33">
        <v>0</v>
      </c>
      <c r="G54" s="42">
        <v>0</v>
      </c>
    </row>
    <row r="55" spans="1:7" ht="13.5">
      <c r="A55" s="712"/>
      <c r="B55" s="715" t="s">
        <v>233</v>
      </c>
      <c r="C55" s="716"/>
      <c r="D55" s="353" t="s">
        <v>519</v>
      </c>
      <c r="E55" s="454">
        <f>F55+G55</f>
        <v>0</v>
      </c>
      <c r="F55" s="224">
        <v>0</v>
      </c>
      <c r="G55" s="42">
        <v>0</v>
      </c>
    </row>
    <row r="56" spans="1:7" ht="14.25" thickBot="1">
      <c r="A56" s="217" t="s">
        <v>120</v>
      </c>
      <c r="B56" s="218"/>
      <c r="C56" s="218"/>
      <c r="D56" s="363" t="s">
        <v>391</v>
      </c>
      <c r="E56" s="456">
        <f>F56+G56</f>
        <v>0</v>
      </c>
      <c r="F56" s="158">
        <v>0</v>
      </c>
      <c r="G56" s="159">
        <v>0</v>
      </c>
    </row>
  </sheetData>
  <sheetProtection password="CE88" sheet="1"/>
  <mergeCells count="38">
    <mergeCell ref="A1:C1"/>
    <mergeCell ref="A24:C24"/>
    <mergeCell ref="A2:C2"/>
    <mergeCell ref="A25:C25"/>
    <mergeCell ref="B3:C3"/>
    <mergeCell ref="B13:C13"/>
    <mergeCell ref="A3:A12"/>
    <mergeCell ref="B4:B12"/>
    <mergeCell ref="A13:A22"/>
    <mergeCell ref="B14:B22"/>
    <mergeCell ref="A35:A36"/>
    <mergeCell ref="B35:C35"/>
    <mergeCell ref="B36:C36"/>
    <mergeCell ref="B30:C30"/>
    <mergeCell ref="B31:C31"/>
    <mergeCell ref="A26:A31"/>
    <mergeCell ref="A32:C32"/>
    <mergeCell ref="B26:C26"/>
    <mergeCell ref="B28:C28"/>
    <mergeCell ref="B29:C29"/>
    <mergeCell ref="B41:C41"/>
    <mergeCell ref="B42:C42"/>
    <mergeCell ref="A40:A42"/>
    <mergeCell ref="A47:C47"/>
    <mergeCell ref="B40:C40"/>
    <mergeCell ref="A33:C33"/>
    <mergeCell ref="A34:C34"/>
    <mergeCell ref="A37:C37"/>
    <mergeCell ref="A38:C38"/>
    <mergeCell ref="A39:C39"/>
    <mergeCell ref="A53:A55"/>
    <mergeCell ref="B53:C53"/>
    <mergeCell ref="B54:C54"/>
    <mergeCell ref="B55:C55"/>
    <mergeCell ref="A48:A49"/>
    <mergeCell ref="B48:C48"/>
    <mergeCell ref="B49:C49"/>
    <mergeCell ref="A52:C52"/>
  </mergeCells>
  <printOptions horizontalCentered="1"/>
  <pageMargins left="0.2362204724409449" right="0.15748031496062992" top="0.29" bottom="0" header="0.79" footer="0"/>
  <pageSetup horizontalDpi="1200" verticalDpi="1200" orientation="portrait" paperSize="9" r:id="rId1"/>
  <headerFooter alignWithMargins="0">
    <oddFooter>&amp;C &amp;R5</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6">
      <selection activeCell="C48" sqref="C48"/>
    </sheetView>
  </sheetViews>
  <sheetFormatPr defaultColWidth="9.140625" defaultRowHeight="12.75"/>
  <cols>
    <col min="1" max="1" width="9.00390625" style="45" customWidth="1"/>
    <col min="2" max="2" width="35.57421875" style="65" customWidth="1"/>
    <col min="3" max="3" width="16.7109375" style="65" customWidth="1"/>
    <col min="4" max="4" width="13.28125" style="45" customWidth="1"/>
    <col min="5" max="5" width="10.57421875" style="45" customWidth="1"/>
    <col min="6" max="6" width="9.421875" style="45" customWidth="1"/>
    <col min="7" max="16384" width="9.140625" style="45" customWidth="1"/>
  </cols>
  <sheetData>
    <row r="1" spans="1:5" ht="12.75" customHeight="1" thickBot="1">
      <c r="A1" s="749" t="s">
        <v>96</v>
      </c>
      <c r="B1" s="749"/>
      <c r="C1" s="749"/>
      <c r="D1" s="749"/>
      <c r="E1" s="52"/>
    </row>
    <row r="2" spans="1:10" ht="20.25" customHeight="1" thickBot="1">
      <c r="A2" s="78" t="s">
        <v>71</v>
      </c>
      <c r="B2" s="70"/>
      <c r="C2" s="70" t="s">
        <v>8</v>
      </c>
      <c r="D2" s="104" t="s">
        <v>15</v>
      </c>
      <c r="E2" s="56" t="s">
        <v>20</v>
      </c>
      <c r="F2" s="57" t="s">
        <v>19</v>
      </c>
      <c r="J2" s="365"/>
    </row>
    <row r="3" spans="1:10" ht="13.5" customHeight="1">
      <c r="A3" s="748" t="s">
        <v>251</v>
      </c>
      <c r="B3" s="650"/>
      <c r="C3" s="75" t="s">
        <v>520</v>
      </c>
      <c r="D3" s="457">
        <f>D4+D5+D6+D7+D8+D9+D10</f>
        <v>0</v>
      </c>
      <c r="E3" s="457">
        <f>E4+E5+E6+E7+E8+E9+E10</f>
        <v>0</v>
      </c>
      <c r="F3" s="67">
        <f>F4+F5+F6+F7+F8+F9+F10</f>
        <v>0</v>
      </c>
      <c r="G3" s="402" t="str">
        <f>IF(AND(D3=D13,D13=D22,D22=D33,D33=D45),"OK","Pārskati uzņemto bērnu skaitu visās tabulās!")</f>
        <v>OK</v>
      </c>
      <c r="J3" s="365"/>
    </row>
    <row r="4" spans="1:8" ht="13.5" customHeight="1">
      <c r="A4" s="750" t="s">
        <v>195</v>
      </c>
      <c r="B4" s="143" t="s">
        <v>23</v>
      </c>
      <c r="C4" s="73" t="s">
        <v>521</v>
      </c>
      <c r="D4" s="458">
        <f>E4+F4</f>
        <v>0</v>
      </c>
      <c r="E4" s="165">
        <v>0</v>
      </c>
      <c r="F4" s="36">
        <v>0</v>
      </c>
      <c r="H4" s="402" t="str">
        <f>IF(AND(E3=E13,E13=E22,E22=E33,E33=E45),"OK","Pārskati uzņemto zēnu skaitu visās tabulās!")</f>
        <v>OK</v>
      </c>
    </row>
    <row r="5" spans="1:9" ht="13.5" customHeight="1">
      <c r="A5" s="751"/>
      <c r="B5" s="143" t="s">
        <v>238</v>
      </c>
      <c r="C5" s="73" t="s">
        <v>522</v>
      </c>
      <c r="D5" s="458">
        <f aca="true" t="shared" si="0" ref="D5:D10">E5+F5</f>
        <v>0</v>
      </c>
      <c r="E5" s="165">
        <v>0</v>
      </c>
      <c r="F5" s="36">
        <v>0</v>
      </c>
      <c r="I5" s="402" t="str">
        <f>IF(AND(F3=F13,F13=F22,F22=F33,F33=F45),"OK","Pārskati uzņemto meiteņu skaitu visās tabulās!")</f>
        <v>OK</v>
      </c>
    </row>
    <row r="6" spans="1:6" ht="13.5" customHeight="1">
      <c r="A6" s="751"/>
      <c r="B6" s="143" t="s">
        <v>239</v>
      </c>
      <c r="C6" s="73" t="s">
        <v>523</v>
      </c>
      <c r="D6" s="458">
        <f t="shared" si="0"/>
        <v>0</v>
      </c>
      <c r="E6" s="165">
        <v>0</v>
      </c>
      <c r="F6" s="36">
        <v>0</v>
      </c>
    </row>
    <row r="7" spans="1:6" ht="13.5" customHeight="1">
      <c r="A7" s="751"/>
      <c r="B7" s="143" t="s">
        <v>237</v>
      </c>
      <c r="C7" s="73" t="s">
        <v>524</v>
      </c>
      <c r="D7" s="458">
        <f t="shared" si="0"/>
        <v>0</v>
      </c>
      <c r="E7" s="165">
        <v>0</v>
      </c>
      <c r="F7" s="36">
        <v>0</v>
      </c>
    </row>
    <row r="8" spans="1:6" ht="13.5" customHeight="1">
      <c r="A8" s="751"/>
      <c r="B8" s="277" t="s">
        <v>234</v>
      </c>
      <c r="C8" s="221" t="s">
        <v>525</v>
      </c>
      <c r="D8" s="458">
        <f t="shared" si="0"/>
        <v>0</v>
      </c>
      <c r="E8" s="166">
        <v>0</v>
      </c>
      <c r="F8" s="167">
        <v>0</v>
      </c>
    </row>
    <row r="9" spans="1:6" ht="13.5" customHeight="1">
      <c r="A9" s="751"/>
      <c r="B9" s="278" t="s">
        <v>235</v>
      </c>
      <c r="C9" s="221" t="s">
        <v>526</v>
      </c>
      <c r="D9" s="458">
        <f t="shared" si="0"/>
        <v>0</v>
      </c>
      <c r="E9" s="166">
        <v>0</v>
      </c>
      <c r="F9" s="167">
        <v>0</v>
      </c>
    </row>
    <row r="10" spans="1:6" ht="13.5" customHeight="1" thickBot="1">
      <c r="A10" s="752"/>
      <c r="B10" s="189" t="s">
        <v>236</v>
      </c>
      <c r="C10" s="74" t="s">
        <v>527</v>
      </c>
      <c r="D10" s="450">
        <f t="shared" si="0"/>
        <v>0</v>
      </c>
      <c r="E10" s="168">
        <v>0</v>
      </c>
      <c r="F10" s="169">
        <v>0</v>
      </c>
    </row>
    <row r="11" spans="2:6" ht="13.5" customHeight="1" thickBot="1">
      <c r="B11" s="82"/>
      <c r="C11" s="238"/>
      <c r="D11" s="83"/>
      <c r="E11" s="77"/>
      <c r="F11" s="77"/>
    </row>
    <row r="12" spans="1:6" ht="19.5" customHeight="1" thickBot="1">
      <c r="A12" s="614" t="s">
        <v>72</v>
      </c>
      <c r="B12" s="735"/>
      <c r="C12" s="70" t="s">
        <v>8</v>
      </c>
      <c r="D12" s="104" t="s">
        <v>15</v>
      </c>
      <c r="E12" s="56" t="s">
        <v>20</v>
      </c>
      <c r="F12" s="57" t="s">
        <v>19</v>
      </c>
    </row>
    <row r="13" spans="1:6" ht="13.5" customHeight="1">
      <c r="A13" s="748" t="s">
        <v>251</v>
      </c>
      <c r="B13" s="650"/>
      <c r="C13" s="71" t="s">
        <v>528</v>
      </c>
      <c r="D13" s="434">
        <f>D14+D15+D16+D17+D18+D19</f>
        <v>0</v>
      </c>
      <c r="E13" s="434">
        <f>E14+E15+E16+E17+E18+E19</f>
        <v>0</v>
      </c>
      <c r="F13" s="459">
        <f>F14+F15+F16+F17+F18+F19</f>
        <v>0</v>
      </c>
    </row>
    <row r="14" spans="1:6" ht="13.5" customHeight="1">
      <c r="A14" s="691" t="s">
        <v>163</v>
      </c>
      <c r="B14" s="246" t="s">
        <v>155</v>
      </c>
      <c r="C14" s="72" t="s">
        <v>529</v>
      </c>
      <c r="D14" s="460">
        <f aca="true" t="shared" si="1" ref="D14:D19">E14+F14</f>
        <v>0</v>
      </c>
      <c r="E14" s="29">
        <v>0</v>
      </c>
      <c r="F14" s="13">
        <v>0</v>
      </c>
    </row>
    <row r="15" spans="1:6" ht="13.5" customHeight="1">
      <c r="A15" s="692"/>
      <c r="B15" s="249" t="s">
        <v>160</v>
      </c>
      <c r="C15" s="73" t="s">
        <v>530</v>
      </c>
      <c r="D15" s="460">
        <f t="shared" si="1"/>
        <v>0</v>
      </c>
      <c r="E15" s="25">
        <v>0</v>
      </c>
      <c r="F15" s="12">
        <v>0</v>
      </c>
    </row>
    <row r="16" spans="1:6" ht="13.5" customHeight="1">
      <c r="A16" s="692"/>
      <c r="B16" s="249" t="s">
        <v>242</v>
      </c>
      <c r="C16" s="73" t="s">
        <v>531</v>
      </c>
      <c r="D16" s="460">
        <f t="shared" si="1"/>
        <v>0</v>
      </c>
      <c r="E16" s="25">
        <v>0</v>
      </c>
      <c r="F16" s="12">
        <v>0</v>
      </c>
    </row>
    <row r="17" spans="1:6" ht="13.5" customHeight="1">
      <c r="A17" s="692"/>
      <c r="B17" s="249" t="s">
        <v>243</v>
      </c>
      <c r="C17" s="164" t="s">
        <v>532</v>
      </c>
      <c r="D17" s="460">
        <f t="shared" si="1"/>
        <v>0</v>
      </c>
      <c r="E17" s="27">
        <v>0</v>
      </c>
      <c r="F17" s="38">
        <v>0</v>
      </c>
    </row>
    <row r="18" spans="1:6" ht="13.5" customHeight="1">
      <c r="A18" s="692"/>
      <c r="B18" s="250" t="s">
        <v>161</v>
      </c>
      <c r="C18" s="164" t="s">
        <v>533</v>
      </c>
      <c r="D18" s="460">
        <f t="shared" si="1"/>
        <v>0</v>
      </c>
      <c r="E18" s="27">
        <v>0</v>
      </c>
      <c r="F18" s="38">
        <v>0</v>
      </c>
    </row>
    <row r="19" spans="1:6" ht="13.5" customHeight="1" thickBot="1">
      <c r="A19" s="693"/>
      <c r="B19" s="251" t="s">
        <v>162</v>
      </c>
      <c r="C19" s="74" t="s">
        <v>534</v>
      </c>
      <c r="D19" s="427">
        <f t="shared" si="1"/>
        <v>0</v>
      </c>
      <c r="E19" s="26">
        <v>0</v>
      </c>
      <c r="F19" s="32">
        <v>0</v>
      </c>
    </row>
    <row r="20" spans="2:6" ht="13.5" customHeight="1" thickBot="1">
      <c r="B20" s="82"/>
      <c r="C20" s="238"/>
      <c r="D20" s="83"/>
      <c r="E20" s="77"/>
      <c r="F20" s="77"/>
    </row>
    <row r="21" spans="1:6" ht="17.25" customHeight="1" thickBot="1">
      <c r="A21" s="78" t="s">
        <v>73</v>
      </c>
      <c r="B21" s="70"/>
      <c r="C21" s="70" t="s">
        <v>8</v>
      </c>
      <c r="D21" s="104" t="s">
        <v>15</v>
      </c>
      <c r="E21" s="56" t="s">
        <v>20</v>
      </c>
      <c r="F21" s="57" t="s">
        <v>19</v>
      </c>
    </row>
    <row r="22" spans="1:6" ht="13.5" customHeight="1">
      <c r="A22" s="748" t="s">
        <v>252</v>
      </c>
      <c r="B22" s="650"/>
      <c r="C22" s="71" t="s">
        <v>535</v>
      </c>
      <c r="D22" s="434">
        <f>D23+D24</f>
        <v>0</v>
      </c>
      <c r="E22" s="434">
        <f>E23+E24</f>
        <v>0</v>
      </c>
      <c r="F22" s="459">
        <f>F23+F24</f>
        <v>0</v>
      </c>
    </row>
    <row r="23" spans="1:6" ht="13.5" customHeight="1">
      <c r="A23" s="694" t="s">
        <v>171</v>
      </c>
      <c r="B23" s="253" t="s">
        <v>156</v>
      </c>
      <c r="C23" s="367" t="s">
        <v>536</v>
      </c>
      <c r="D23" s="426">
        <f>E23+F23</f>
        <v>0</v>
      </c>
      <c r="E23" s="149">
        <v>0</v>
      </c>
      <c r="F23" s="12">
        <v>0</v>
      </c>
    </row>
    <row r="24" spans="1:6" ht="13.5" customHeight="1">
      <c r="A24" s="695"/>
      <c r="B24" s="254" t="s">
        <v>165</v>
      </c>
      <c r="C24" s="367" t="s">
        <v>537</v>
      </c>
      <c r="D24" s="415">
        <f>D25+D26+D27+D28+D29+D30</f>
        <v>0</v>
      </c>
      <c r="E24" s="415">
        <f>E25+E26+E27+E28+E29+E30</f>
        <v>0</v>
      </c>
      <c r="F24" s="461">
        <f>F25+F26+F27+F28+F29+F30</f>
        <v>0</v>
      </c>
    </row>
    <row r="25" spans="1:6" ht="13.5" customHeight="1">
      <c r="A25" s="696"/>
      <c r="B25" s="247" t="s">
        <v>166</v>
      </c>
      <c r="C25" s="84" t="s">
        <v>538</v>
      </c>
      <c r="D25" s="462">
        <f aca="true" t="shared" si="2" ref="D25:D30">E25+F25</f>
        <v>0</v>
      </c>
      <c r="E25" s="25">
        <v>0</v>
      </c>
      <c r="F25" s="12">
        <v>0</v>
      </c>
    </row>
    <row r="26" spans="1:6" ht="13.5" customHeight="1">
      <c r="A26" s="697"/>
      <c r="B26" s="247" t="s">
        <v>167</v>
      </c>
      <c r="C26" s="84" t="s">
        <v>539</v>
      </c>
      <c r="D26" s="462">
        <f t="shared" si="2"/>
        <v>0</v>
      </c>
      <c r="E26" s="25">
        <v>0</v>
      </c>
      <c r="F26" s="12">
        <v>0</v>
      </c>
    </row>
    <row r="27" spans="1:6" ht="13.5" customHeight="1">
      <c r="A27" s="697"/>
      <c r="B27" s="247" t="s">
        <v>168</v>
      </c>
      <c r="C27" s="85" t="s">
        <v>540</v>
      </c>
      <c r="D27" s="462">
        <f t="shared" si="2"/>
        <v>0</v>
      </c>
      <c r="E27" s="25">
        <v>0</v>
      </c>
      <c r="F27" s="12">
        <v>0</v>
      </c>
    </row>
    <row r="28" spans="1:6" ht="13.5" customHeight="1">
      <c r="A28" s="697"/>
      <c r="B28" s="247" t="s">
        <v>169</v>
      </c>
      <c r="C28" s="85" t="s">
        <v>541</v>
      </c>
      <c r="D28" s="462">
        <f t="shared" si="2"/>
        <v>0</v>
      </c>
      <c r="E28" s="25">
        <v>0</v>
      </c>
      <c r="F28" s="12">
        <v>0</v>
      </c>
    </row>
    <row r="29" spans="1:6" ht="13.5" customHeight="1">
      <c r="A29" s="697"/>
      <c r="B29" s="247" t="s">
        <v>170</v>
      </c>
      <c r="C29" s="68" t="s">
        <v>542</v>
      </c>
      <c r="D29" s="462">
        <f t="shared" si="2"/>
        <v>0</v>
      </c>
      <c r="E29" s="149">
        <v>0</v>
      </c>
      <c r="F29" s="12">
        <v>0</v>
      </c>
    </row>
    <row r="30" spans="1:6" ht="13.5" customHeight="1" thickBot="1">
      <c r="A30" s="698"/>
      <c r="B30" s="248" t="s">
        <v>173</v>
      </c>
      <c r="C30" s="366" t="s">
        <v>543</v>
      </c>
      <c r="D30" s="427">
        <f t="shared" si="2"/>
        <v>0</v>
      </c>
      <c r="E30" s="163">
        <v>0</v>
      </c>
      <c r="F30" s="32">
        <v>0</v>
      </c>
    </row>
    <row r="31" spans="1:6" ht="13.5" customHeight="1" thickBot="1">
      <c r="A31" s="316"/>
      <c r="B31" s="279"/>
      <c r="C31" s="238"/>
      <c r="D31" s="83"/>
      <c r="E31" s="77"/>
      <c r="F31" s="77"/>
    </row>
    <row r="32" spans="1:6" ht="19.5" customHeight="1" thickBot="1">
      <c r="A32" s="78" t="s">
        <v>74</v>
      </c>
      <c r="B32" s="70"/>
      <c r="C32" s="70" t="s">
        <v>8</v>
      </c>
      <c r="D32" s="104" t="s">
        <v>15</v>
      </c>
      <c r="E32" s="56" t="s">
        <v>20</v>
      </c>
      <c r="F32" s="57" t="s">
        <v>19</v>
      </c>
    </row>
    <row r="33" spans="1:8" ht="16.5" customHeight="1">
      <c r="A33" s="748" t="s">
        <v>253</v>
      </c>
      <c r="B33" s="650"/>
      <c r="C33" s="75" t="s">
        <v>544</v>
      </c>
      <c r="D33" s="434">
        <f>D34+D35+D36+D41+D42</f>
        <v>0</v>
      </c>
      <c r="E33" s="434">
        <f>E34+E35+E36+E41+E42</f>
        <v>0</v>
      </c>
      <c r="F33" s="459">
        <f>F34+F35+F36+F41+F42</f>
        <v>0</v>
      </c>
      <c r="H33" s="61"/>
    </row>
    <row r="34" spans="1:6" ht="15.75" customHeight="1">
      <c r="A34" s="753" t="s">
        <v>215</v>
      </c>
      <c r="B34" s="264" t="s">
        <v>197</v>
      </c>
      <c r="C34" s="95" t="s">
        <v>545</v>
      </c>
      <c r="D34" s="426">
        <f>E34+F34</f>
        <v>0</v>
      </c>
      <c r="E34" s="149">
        <v>0</v>
      </c>
      <c r="F34" s="12">
        <v>0</v>
      </c>
    </row>
    <row r="35" spans="1:6" ht="14.25" customHeight="1">
      <c r="A35" s="754"/>
      <c r="B35" s="264" t="s">
        <v>204</v>
      </c>
      <c r="C35" s="95" t="s">
        <v>546</v>
      </c>
      <c r="D35" s="426">
        <f>E35+F35</f>
        <v>0</v>
      </c>
      <c r="E35" s="149">
        <v>0</v>
      </c>
      <c r="F35" s="12">
        <v>0</v>
      </c>
    </row>
    <row r="36" spans="1:6" ht="14.25" customHeight="1">
      <c r="A36" s="754"/>
      <c r="B36" s="265" t="s">
        <v>198</v>
      </c>
      <c r="C36" s="95" t="s">
        <v>547</v>
      </c>
      <c r="D36" s="415">
        <f>D37+D38+D39+D40</f>
        <v>0</v>
      </c>
      <c r="E36" s="415">
        <f>E37+E38+E39+E40</f>
        <v>0</v>
      </c>
      <c r="F36" s="461">
        <f>F37+F38+F39+F40</f>
        <v>0</v>
      </c>
    </row>
    <row r="37" spans="1:6" ht="14.25">
      <c r="A37" s="754"/>
      <c r="B37" s="267" t="s">
        <v>250</v>
      </c>
      <c r="C37" s="343" t="s">
        <v>548</v>
      </c>
      <c r="D37" s="462">
        <f aca="true" t="shared" si="3" ref="D37:D42">E37+F37</f>
        <v>0</v>
      </c>
      <c r="E37" s="25">
        <v>0</v>
      </c>
      <c r="F37" s="12">
        <v>0</v>
      </c>
    </row>
    <row r="38" spans="1:6" ht="14.25">
      <c r="A38" s="754"/>
      <c r="B38" s="267" t="s">
        <v>86</v>
      </c>
      <c r="C38" s="343" t="s">
        <v>549</v>
      </c>
      <c r="D38" s="462">
        <f t="shared" si="3"/>
        <v>0</v>
      </c>
      <c r="E38" s="25">
        <v>0</v>
      </c>
      <c r="F38" s="12">
        <v>0</v>
      </c>
    </row>
    <row r="39" spans="1:6" ht="14.25">
      <c r="A39" s="754"/>
      <c r="B39" s="267" t="s">
        <v>88</v>
      </c>
      <c r="C39" s="343" t="s">
        <v>550</v>
      </c>
      <c r="D39" s="462">
        <f t="shared" si="3"/>
        <v>0</v>
      </c>
      <c r="E39" s="27">
        <v>0</v>
      </c>
      <c r="F39" s="38">
        <v>0</v>
      </c>
    </row>
    <row r="40" spans="1:6" ht="15.75" customHeight="1">
      <c r="A40" s="754"/>
      <c r="B40" s="267" t="s">
        <v>89</v>
      </c>
      <c r="C40" s="343" t="s">
        <v>551</v>
      </c>
      <c r="D40" s="462">
        <f t="shared" si="3"/>
        <v>0</v>
      </c>
      <c r="E40" s="27">
        <v>0</v>
      </c>
      <c r="F40" s="38">
        <v>0</v>
      </c>
    </row>
    <row r="41" spans="1:6" ht="13.5">
      <c r="A41" s="754"/>
      <c r="B41" s="280" t="s">
        <v>202</v>
      </c>
      <c r="C41" s="96" t="s">
        <v>552</v>
      </c>
      <c r="D41" s="462">
        <f t="shared" si="3"/>
        <v>0</v>
      </c>
      <c r="E41" s="27">
        <v>0</v>
      </c>
      <c r="F41" s="38">
        <v>0</v>
      </c>
    </row>
    <row r="42" spans="1:6" ht="14.25" thickBot="1">
      <c r="A42" s="755"/>
      <c r="B42" s="275" t="s">
        <v>203</v>
      </c>
      <c r="C42" s="97" t="s">
        <v>553</v>
      </c>
      <c r="D42" s="427">
        <f t="shared" si="3"/>
        <v>0</v>
      </c>
      <c r="E42" s="26">
        <v>0</v>
      </c>
      <c r="F42" s="32">
        <v>0</v>
      </c>
    </row>
    <row r="43" spans="1:6" ht="13.5" thickBot="1">
      <c r="A43" s="314"/>
      <c r="B43" s="82"/>
      <c r="C43" s="238"/>
      <c r="D43" s="76"/>
      <c r="E43" s="77"/>
      <c r="F43" s="77"/>
    </row>
    <row r="44" spans="1:6" ht="18.75" customHeight="1" thickBot="1">
      <c r="A44" s="78" t="s">
        <v>75</v>
      </c>
      <c r="B44" s="70"/>
      <c r="C44" s="70" t="s">
        <v>8</v>
      </c>
      <c r="D44" s="55" t="s">
        <v>24</v>
      </c>
      <c r="E44" s="56" t="s">
        <v>20</v>
      </c>
      <c r="F44" s="57" t="s">
        <v>19</v>
      </c>
    </row>
    <row r="45" spans="1:6" ht="13.5">
      <c r="A45" s="748" t="s">
        <v>253</v>
      </c>
      <c r="B45" s="650"/>
      <c r="C45" s="75" t="s">
        <v>554</v>
      </c>
      <c r="D45" s="434">
        <f>D46+D47+D48+D49+D50+D51+D52+D53</f>
        <v>0</v>
      </c>
      <c r="E45" s="434">
        <f>E46+E47+E48+E49+E50+E51+E52+E53</f>
        <v>0</v>
      </c>
      <c r="F45" s="459">
        <f>F46+F47+F48+F49+F50+F51+F52+F53</f>
        <v>0</v>
      </c>
    </row>
    <row r="46" spans="1:6" ht="13.5">
      <c r="A46" s="753" t="s">
        <v>215</v>
      </c>
      <c r="B46" s="368" t="s">
        <v>254</v>
      </c>
      <c r="C46" s="372" t="s">
        <v>555</v>
      </c>
      <c r="D46" s="460">
        <f>E46+F46</f>
        <v>0</v>
      </c>
      <c r="E46" s="29">
        <v>0</v>
      </c>
      <c r="F46" s="13">
        <v>0</v>
      </c>
    </row>
    <row r="47" spans="1:6" ht="13.5">
      <c r="A47" s="754"/>
      <c r="B47" s="368" t="s">
        <v>244</v>
      </c>
      <c r="C47" s="372" t="s">
        <v>556</v>
      </c>
      <c r="D47" s="460">
        <f aca="true" t="shared" si="4" ref="D47:D53">E47+F47</f>
        <v>0</v>
      </c>
      <c r="E47" s="29">
        <v>0</v>
      </c>
      <c r="F47" s="13">
        <v>0</v>
      </c>
    </row>
    <row r="48" spans="1:6" ht="13.5">
      <c r="A48" s="754"/>
      <c r="B48" s="368" t="s">
        <v>245</v>
      </c>
      <c r="C48" s="372" t="s">
        <v>557</v>
      </c>
      <c r="D48" s="460">
        <f t="shared" si="4"/>
        <v>0</v>
      </c>
      <c r="E48" s="25">
        <v>0</v>
      </c>
      <c r="F48" s="12">
        <v>0</v>
      </c>
    </row>
    <row r="49" spans="1:6" ht="13.5">
      <c r="A49" s="754"/>
      <c r="B49" s="369" t="s">
        <v>246</v>
      </c>
      <c r="C49" s="367" t="s">
        <v>558</v>
      </c>
      <c r="D49" s="460">
        <f t="shared" si="4"/>
        <v>0</v>
      </c>
      <c r="E49" s="25">
        <v>0</v>
      </c>
      <c r="F49" s="12">
        <v>0</v>
      </c>
    </row>
    <row r="50" spans="1:6" ht="13.5">
      <c r="A50" s="754"/>
      <c r="B50" s="369" t="s">
        <v>247</v>
      </c>
      <c r="C50" s="367" t="s">
        <v>559</v>
      </c>
      <c r="D50" s="460">
        <f t="shared" si="4"/>
        <v>0</v>
      </c>
      <c r="E50" s="25">
        <v>0</v>
      </c>
      <c r="F50" s="12">
        <v>0</v>
      </c>
    </row>
    <row r="51" spans="1:6" ht="13.5">
      <c r="A51" s="754"/>
      <c r="B51" s="370" t="s">
        <v>248</v>
      </c>
      <c r="C51" s="373" t="s">
        <v>560</v>
      </c>
      <c r="D51" s="460">
        <f t="shared" si="4"/>
        <v>0</v>
      </c>
      <c r="E51" s="27">
        <v>0</v>
      </c>
      <c r="F51" s="38">
        <v>0</v>
      </c>
    </row>
    <row r="52" spans="1:6" ht="13.5">
      <c r="A52" s="754"/>
      <c r="B52" s="369" t="s">
        <v>249</v>
      </c>
      <c r="C52" s="95" t="s">
        <v>561</v>
      </c>
      <c r="D52" s="460">
        <f t="shared" si="4"/>
        <v>0</v>
      </c>
      <c r="E52" s="149">
        <v>0</v>
      </c>
      <c r="F52" s="12">
        <v>0</v>
      </c>
    </row>
    <row r="53" spans="1:6" ht="14.25" thickBot="1">
      <c r="A53" s="755"/>
      <c r="B53" s="371" t="s">
        <v>208</v>
      </c>
      <c r="C53" s="97" t="s">
        <v>562</v>
      </c>
      <c r="D53" s="427">
        <f t="shared" si="4"/>
        <v>0</v>
      </c>
      <c r="E53" s="163">
        <v>0</v>
      </c>
      <c r="F53" s="32">
        <v>0</v>
      </c>
    </row>
    <row r="54" spans="1:4" ht="12.75">
      <c r="A54" s="44"/>
      <c r="B54" s="54"/>
      <c r="C54" s="54"/>
      <c r="D54" s="44"/>
    </row>
  </sheetData>
  <sheetProtection password="CE88" sheet="1"/>
  <mergeCells count="13">
    <mergeCell ref="A46:A53"/>
    <mergeCell ref="A34:A42"/>
    <mergeCell ref="A3:B3"/>
    <mergeCell ref="A13:B13"/>
    <mergeCell ref="A22:B22"/>
    <mergeCell ref="A33:B33"/>
    <mergeCell ref="A45:B45"/>
    <mergeCell ref="A25:A30"/>
    <mergeCell ref="A1:D1"/>
    <mergeCell ref="A4:A10"/>
    <mergeCell ref="A14:A19"/>
    <mergeCell ref="A23:A24"/>
    <mergeCell ref="A12:B12"/>
  </mergeCells>
  <printOptions horizontalCentered="1"/>
  <pageMargins left="0.2362204724409449" right="0.15748031496062992" top="0.3937007874015748" bottom="0" header="0.5118110236220472" footer="0"/>
  <pageSetup horizontalDpi="1200" verticalDpi="1200" orientation="portrait" paperSize="9" r:id="rId1"/>
  <headerFooter alignWithMargins="0">
    <oddFooter>&amp;C &amp;R6</oddFooter>
  </headerFooter>
</worksheet>
</file>

<file path=xl/worksheets/sheet7.xml><?xml version="1.0" encoding="utf-8"?>
<worksheet xmlns="http://schemas.openxmlformats.org/spreadsheetml/2006/main" xmlns:r="http://schemas.openxmlformats.org/officeDocument/2006/relationships">
  <dimension ref="A1:J49"/>
  <sheetViews>
    <sheetView zoomScalePageLayoutView="0" workbookViewId="0" topLeftCell="A16">
      <selection activeCell="B21" sqref="B21:C23"/>
    </sheetView>
  </sheetViews>
  <sheetFormatPr defaultColWidth="9.140625" defaultRowHeight="12.75"/>
  <cols>
    <col min="1" max="2" width="7.8515625" style="105" customWidth="1"/>
    <col min="3" max="3" width="37.57421875" style="105" customWidth="1"/>
    <col min="4" max="4" width="10.57421875" style="441" customWidth="1"/>
    <col min="5" max="5" width="8.8515625" style="105" customWidth="1"/>
    <col min="6" max="6" width="9.57421875" style="105" customWidth="1"/>
    <col min="7" max="7" width="8.57421875" style="105" customWidth="1"/>
    <col min="8" max="8" width="9.140625" style="105" customWidth="1"/>
  </cols>
  <sheetData>
    <row r="1" spans="1:5" ht="13.5" thickBot="1">
      <c r="A1" s="749" t="s">
        <v>97</v>
      </c>
      <c r="B1" s="599"/>
      <c r="C1" s="599"/>
      <c r="D1" s="599"/>
      <c r="E1" s="599"/>
    </row>
    <row r="2" spans="1:7" ht="26.25" thickBot="1">
      <c r="A2" s="758" t="s">
        <v>76</v>
      </c>
      <c r="B2" s="591"/>
      <c r="C2" s="592"/>
      <c r="D2" s="66" t="s">
        <v>8</v>
      </c>
      <c r="E2" s="104" t="s">
        <v>15</v>
      </c>
      <c r="F2" s="56" t="s">
        <v>20</v>
      </c>
      <c r="G2" s="57" t="s">
        <v>19</v>
      </c>
    </row>
    <row r="3" spans="1:10" ht="13.5">
      <c r="A3" s="761" t="s">
        <v>109</v>
      </c>
      <c r="B3" s="740"/>
      <c r="C3" s="650"/>
      <c r="D3" s="75" t="s">
        <v>563</v>
      </c>
      <c r="E3" s="434">
        <f>E4+E5+E6+E7+E8+E9+E15+E16</f>
        <v>0</v>
      </c>
      <c r="F3" s="434">
        <f>F4+F5+F6+F7+F8+F9+F15+F16</f>
        <v>0</v>
      </c>
      <c r="G3" s="459">
        <f>G4+G5+G6+G7+G8+G9+G15+G16</f>
        <v>0</v>
      </c>
      <c r="J3" t="str">
        <f>IF(E3+E38='1.1-2.2'!E4,IF(E3&lt;='1.1-2.2'!E4,IF('4.1-5.2'!E38&lt;='1.1-2.2'!E4,"OK","Pārbaudi "&amp;E2&amp;" tabulā 5.2 E38"),"Pārbaudi "&amp;'4.1-5.2'!E2&amp;" tabulā 4.1 E3"),"Pārbaudi izstājušās personas - gan bērnus, gan pieaugušos")</f>
        <v>OK</v>
      </c>
    </row>
    <row r="4" spans="1:10" ht="13.5">
      <c r="A4" s="766" t="s">
        <v>215</v>
      </c>
      <c r="B4" s="762" t="s">
        <v>255</v>
      </c>
      <c r="C4" s="716"/>
      <c r="D4" s="73" t="s">
        <v>564</v>
      </c>
      <c r="E4" s="462">
        <f>F4+G4</f>
        <v>0</v>
      </c>
      <c r="F4" s="25">
        <v>0</v>
      </c>
      <c r="G4" s="12">
        <v>0</v>
      </c>
      <c r="J4" t="str">
        <f>IF(F3+F38='1.1-2.2'!F4,IF(F3&lt;='1.1-2.2'!F4,IF('4.1-5.2'!F38&lt;='1.1-2.2'!F4,"OK","Pārbaudi "&amp;F2&amp;" tabulā 5.2 F38"),"Pārbaudi "&amp;'4.1-5.2'!F2&amp;" tabulā 4.1FE3"),"Pārbaudi izstājušos zēnus un vīriešus")</f>
        <v>OK</v>
      </c>
    </row>
    <row r="5" spans="1:10" ht="13.5">
      <c r="A5" s="767"/>
      <c r="B5" s="762" t="s">
        <v>256</v>
      </c>
      <c r="C5" s="716"/>
      <c r="D5" s="73" t="s">
        <v>565</v>
      </c>
      <c r="E5" s="462">
        <f>F5+G5</f>
        <v>0</v>
      </c>
      <c r="F5" s="25">
        <v>0</v>
      </c>
      <c r="G5" s="12">
        <v>0</v>
      </c>
      <c r="H5" s="402" t="str">
        <f>IF(AND(E5=E19,F5=F19,G5=G19),"OK",IF((AND(F5=F19,G5=G19)),"Pārbaudi adoptēto bērnu sadalījumu!",IF(F5=F19,"Pārbaudi adoptēto meiteņu sadalījumu!","Pārbaudi adoptēto zēnu sadalījumu!")))</f>
        <v>OK</v>
      </c>
      <c r="I5" s="403"/>
      <c r="J5" t="str">
        <f>IF(G3+G38='1.1-2.2'!G4,IF(G3&lt;='1.1-2.2'!G4,IF('4.1-5.2'!G38&lt;='1.1-2.2'!G4,"OK","Pārbaudi "&amp;G2&amp;" tabulā 5.2 G38"),"Pārbaudi "&amp;'4.1-5.2'!G2&amp;" tabulā 4.1 G3"),"Pārbaudi izstājušās meitenes un sievietes")</f>
        <v>OK</v>
      </c>
    </row>
    <row r="6" spans="1:8" ht="13.5">
      <c r="A6" s="767"/>
      <c r="B6" s="762" t="s">
        <v>257</v>
      </c>
      <c r="C6" s="716"/>
      <c r="D6" s="73" t="s">
        <v>566</v>
      </c>
      <c r="E6" s="462">
        <f>F6+G6</f>
        <v>0</v>
      </c>
      <c r="F6" s="25">
        <v>0</v>
      </c>
      <c r="G6" s="12">
        <v>0</v>
      </c>
      <c r="H6" s="402"/>
    </row>
    <row r="7" spans="1:7" ht="13.5">
      <c r="A7" s="767"/>
      <c r="B7" s="762" t="s">
        <v>258</v>
      </c>
      <c r="C7" s="716"/>
      <c r="D7" s="73" t="s">
        <v>567</v>
      </c>
      <c r="E7" s="462">
        <f>F7+G7</f>
        <v>0</v>
      </c>
      <c r="F7" s="25">
        <v>0</v>
      </c>
      <c r="G7" s="12">
        <v>0</v>
      </c>
    </row>
    <row r="8" spans="1:7" ht="13.5">
      <c r="A8" s="767"/>
      <c r="B8" s="762" t="s">
        <v>259</v>
      </c>
      <c r="C8" s="716"/>
      <c r="D8" s="47" t="s">
        <v>568</v>
      </c>
      <c r="E8" s="462">
        <f>F8+G8</f>
        <v>0</v>
      </c>
      <c r="F8" s="149">
        <v>0</v>
      </c>
      <c r="G8" s="12">
        <v>0</v>
      </c>
    </row>
    <row r="9" spans="1:7" ht="13.5">
      <c r="A9" s="767"/>
      <c r="B9" s="762" t="s">
        <v>260</v>
      </c>
      <c r="C9" s="716"/>
      <c r="D9" s="233" t="s">
        <v>569</v>
      </c>
      <c r="E9" s="413">
        <f>E10+E11+E12+E13+E14</f>
        <v>0</v>
      </c>
      <c r="F9" s="413">
        <f>F10+F11+F12+F13+F14</f>
        <v>0</v>
      </c>
      <c r="G9" s="463">
        <f>G10+G11+G12+G13+G14</f>
        <v>0</v>
      </c>
    </row>
    <row r="10" spans="1:7" ht="12.75" customHeight="1">
      <c r="A10" s="767"/>
      <c r="B10" s="771" t="s">
        <v>195</v>
      </c>
      <c r="C10" s="283" t="s">
        <v>268</v>
      </c>
      <c r="D10" s="84" t="s">
        <v>570</v>
      </c>
      <c r="E10" s="462">
        <f>F10+G10</f>
        <v>0</v>
      </c>
      <c r="F10" s="25">
        <v>0</v>
      </c>
      <c r="G10" s="12">
        <v>0</v>
      </c>
    </row>
    <row r="11" spans="1:7" ht="33" customHeight="1">
      <c r="A11" s="767"/>
      <c r="B11" s="712"/>
      <c r="C11" s="557" t="s">
        <v>750</v>
      </c>
      <c r="D11" s="282" t="s">
        <v>571</v>
      </c>
      <c r="E11" s="462">
        <f aca="true" t="shared" si="0" ref="E11:E16">F11+G11</f>
        <v>0</v>
      </c>
      <c r="F11" s="25">
        <v>0</v>
      </c>
      <c r="G11" s="12">
        <v>0</v>
      </c>
    </row>
    <row r="12" spans="1:7" ht="14.25" customHeight="1">
      <c r="A12" s="767"/>
      <c r="B12" s="712"/>
      <c r="C12" s="549" t="s">
        <v>311</v>
      </c>
      <c r="D12" s="84" t="s">
        <v>572</v>
      </c>
      <c r="E12" s="462">
        <f t="shared" si="0"/>
        <v>0</v>
      </c>
      <c r="F12" s="25">
        <v>0</v>
      </c>
      <c r="G12" s="12">
        <v>0</v>
      </c>
    </row>
    <row r="13" spans="1:7" ht="25.5">
      <c r="A13" s="767"/>
      <c r="B13" s="712"/>
      <c r="C13" s="557" t="s">
        <v>751</v>
      </c>
      <c r="D13" s="84" t="s">
        <v>573</v>
      </c>
      <c r="E13" s="462">
        <f t="shared" si="0"/>
        <v>0</v>
      </c>
      <c r="F13" s="25">
        <v>0</v>
      </c>
      <c r="G13" s="12">
        <v>0</v>
      </c>
    </row>
    <row r="14" spans="1:7" ht="13.5">
      <c r="A14" s="767"/>
      <c r="B14" s="712"/>
      <c r="C14" s="277" t="s">
        <v>267</v>
      </c>
      <c r="D14" s="84" t="s">
        <v>574</v>
      </c>
      <c r="E14" s="462">
        <f t="shared" si="0"/>
        <v>0</v>
      </c>
      <c r="F14" s="25">
        <v>0</v>
      </c>
      <c r="G14" s="12">
        <v>0</v>
      </c>
    </row>
    <row r="15" spans="1:7" ht="13.5">
      <c r="A15" s="767"/>
      <c r="B15" s="762" t="s">
        <v>261</v>
      </c>
      <c r="C15" s="716"/>
      <c r="D15" s="73" t="s">
        <v>575</v>
      </c>
      <c r="E15" s="462">
        <f t="shared" si="0"/>
        <v>0</v>
      </c>
      <c r="F15" s="25">
        <v>0</v>
      </c>
      <c r="G15" s="12">
        <v>0</v>
      </c>
    </row>
    <row r="16" spans="1:7" ht="14.25" thickBot="1">
      <c r="A16" s="768"/>
      <c r="B16" s="772" t="s">
        <v>262</v>
      </c>
      <c r="C16" s="773"/>
      <c r="D16" s="74" t="s">
        <v>576</v>
      </c>
      <c r="E16" s="464">
        <f t="shared" si="0"/>
        <v>0</v>
      </c>
      <c r="F16" s="163">
        <v>0</v>
      </c>
      <c r="G16" s="32">
        <v>0</v>
      </c>
    </row>
    <row r="17" ht="13.5" thickBot="1"/>
    <row r="18" spans="1:7" ht="26.25" thickBot="1">
      <c r="A18" s="758" t="s">
        <v>77</v>
      </c>
      <c r="B18" s="591"/>
      <c r="C18" s="592"/>
      <c r="D18" s="66" t="s">
        <v>8</v>
      </c>
      <c r="E18" s="104" t="s">
        <v>15</v>
      </c>
      <c r="F18" s="56" t="s">
        <v>20</v>
      </c>
      <c r="G18" s="57" t="s">
        <v>19</v>
      </c>
    </row>
    <row r="19" spans="1:7" ht="13.5">
      <c r="A19" s="761" t="s">
        <v>110</v>
      </c>
      <c r="B19" s="740"/>
      <c r="C19" s="650"/>
      <c r="D19" s="75" t="s">
        <v>577</v>
      </c>
      <c r="E19" s="457">
        <f>E20+E22</f>
        <v>0</v>
      </c>
      <c r="F19" s="457">
        <f>F20+F22</f>
        <v>0</v>
      </c>
      <c r="G19" s="67">
        <f>G20+G22</f>
        <v>0</v>
      </c>
    </row>
    <row r="20" spans="1:8" ht="13.5">
      <c r="A20" s="769" t="s">
        <v>266</v>
      </c>
      <c r="B20" s="774" t="s">
        <v>264</v>
      </c>
      <c r="C20" s="714"/>
      <c r="D20" s="73" t="s">
        <v>578</v>
      </c>
      <c r="E20" s="458">
        <f>F20+G20</f>
        <v>0</v>
      </c>
      <c r="F20" s="89">
        <v>0</v>
      </c>
      <c r="G20" s="90">
        <v>0</v>
      </c>
      <c r="H20" s="113"/>
    </row>
    <row r="21" spans="1:8" ht="13.5">
      <c r="A21" s="767"/>
      <c r="B21" s="759" t="s">
        <v>752</v>
      </c>
      <c r="C21" s="760"/>
      <c r="D21" s="84" t="s">
        <v>579</v>
      </c>
      <c r="E21" s="458">
        <f>F21+G21</f>
        <v>0</v>
      </c>
      <c r="F21" s="91">
        <v>0</v>
      </c>
      <c r="G21" s="92">
        <v>0</v>
      </c>
      <c r="H21" s="402" t="str">
        <f>IF(AND(E21&lt;=E20,F21&lt;=F20,G21&lt;=G21),"OK",IF(F21&gt;F20,"Adoptētu zēnu invalīdu skaits ir lielāks kā kopējais adoptēto zēnu skaits Latvijā!",IF(G21&gt;G20,"Adoptētu meiteņu invalīdu skaits ir lielāks kā kopējais adoptēto meiteņu skaits Latvijā!","Adoptētu bērnu invalīdu skaits ir lielāks kā kopējais adoptēto bērnu skaits Latvijā!")))</f>
        <v>OK</v>
      </c>
    </row>
    <row r="22" spans="1:8" ht="13.5">
      <c r="A22" s="767"/>
      <c r="B22" s="763" t="s">
        <v>263</v>
      </c>
      <c r="C22" s="760"/>
      <c r="D22" s="73" t="s">
        <v>580</v>
      </c>
      <c r="E22" s="458">
        <f>F22+G22</f>
        <v>0</v>
      </c>
      <c r="F22" s="89">
        <v>0</v>
      </c>
      <c r="G22" s="90">
        <v>0</v>
      </c>
      <c r="H22" s="402"/>
    </row>
    <row r="23" spans="1:8" ht="14.25" thickBot="1">
      <c r="A23" s="768"/>
      <c r="B23" s="764" t="s">
        <v>752</v>
      </c>
      <c r="C23" s="765"/>
      <c r="D23" s="374" t="s">
        <v>581</v>
      </c>
      <c r="E23" s="450">
        <f>F23+G23</f>
        <v>0</v>
      </c>
      <c r="F23" s="93">
        <v>0</v>
      </c>
      <c r="G23" s="94">
        <v>0</v>
      </c>
      <c r="H23" s="402" t="str">
        <f>IF(AND(E23&lt;=E22,F23&lt;=F22,G23&lt;=G23),"OK",IF(F23&gt;F22,"Adoptētu zēnu invalīdu skaits ir lielāks kā kopējais adoptēto zēnu skaits uz ārzemēm!",IF(G23&gt;G22,"Adoptētu meiteņu invalīdu skaits ir lielāks kā kopējais adoptēto meiteņu skaits uz ārzemēm!","Adoptētu bērnu invalīdu skaits ir lielāks kā kopējais adoptēto bērnu skaits uz ārzemēm!")))</f>
        <v>OK</v>
      </c>
    </row>
    <row r="24" ht="8.25" customHeight="1"/>
    <row r="25" spans="1:7" ht="30.75" customHeight="1" thickBot="1">
      <c r="A25" s="756" t="s">
        <v>98</v>
      </c>
      <c r="B25" s="756"/>
      <c r="C25" s="756"/>
      <c r="D25" s="756"/>
      <c r="E25" s="756"/>
      <c r="F25" s="757"/>
      <c r="G25" s="757"/>
    </row>
    <row r="26" spans="1:7" ht="26.25" thickBot="1">
      <c r="A26" s="614" t="s">
        <v>78</v>
      </c>
      <c r="B26" s="591"/>
      <c r="C26" s="592"/>
      <c r="D26" s="66" t="s">
        <v>8</v>
      </c>
      <c r="E26" s="104" t="s">
        <v>15</v>
      </c>
      <c r="F26" s="56" t="s">
        <v>48</v>
      </c>
      <c r="G26" s="57" t="s">
        <v>43</v>
      </c>
    </row>
    <row r="27" spans="1:7" ht="13.5">
      <c r="A27" s="748" t="s">
        <v>111</v>
      </c>
      <c r="B27" s="740"/>
      <c r="C27" s="650"/>
      <c r="D27" s="71" t="s">
        <v>582</v>
      </c>
      <c r="E27" s="434">
        <f>E28+E29+E30+E31+E32+E33+E34+E35</f>
        <v>0</v>
      </c>
      <c r="F27" s="434">
        <f>F28+F29+F30+F31+F32+F33+F34+F35</f>
        <v>0</v>
      </c>
      <c r="G27" s="459">
        <f>G28+G29+G30+G31+G32+G33+G34+G35</f>
        <v>0</v>
      </c>
    </row>
    <row r="28" spans="1:7" ht="13.5">
      <c r="A28" s="775" t="s">
        <v>199</v>
      </c>
      <c r="B28" s="770" t="s">
        <v>732</v>
      </c>
      <c r="C28" s="721"/>
      <c r="D28" s="72" t="s">
        <v>583</v>
      </c>
      <c r="E28" s="460">
        <f>F28+G28</f>
        <v>0</v>
      </c>
      <c r="F28" s="29">
        <v>0</v>
      </c>
      <c r="G28" s="13">
        <v>0</v>
      </c>
    </row>
    <row r="29" spans="1:7" ht="13.5">
      <c r="A29" s="776"/>
      <c r="B29" s="770" t="s">
        <v>269</v>
      </c>
      <c r="C29" s="721"/>
      <c r="D29" s="73" t="s">
        <v>584</v>
      </c>
      <c r="E29" s="460">
        <f aca="true" t="shared" si="1" ref="E29:E35">F29+G29</f>
        <v>0</v>
      </c>
      <c r="F29" s="25">
        <v>0</v>
      </c>
      <c r="G29" s="12">
        <v>0</v>
      </c>
    </row>
    <row r="30" spans="1:7" ht="13.5">
      <c r="A30" s="776"/>
      <c r="B30" s="770" t="s">
        <v>270</v>
      </c>
      <c r="C30" s="721"/>
      <c r="D30" s="73" t="s">
        <v>585</v>
      </c>
      <c r="E30" s="460">
        <f t="shared" si="1"/>
        <v>0</v>
      </c>
      <c r="F30" s="25">
        <v>0</v>
      </c>
      <c r="G30" s="12">
        <v>0</v>
      </c>
    </row>
    <row r="31" spans="1:7" ht="13.5">
      <c r="A31" s="776"/>
      <c r="B31" s="770" t="s">
        <v>271</v>
      </c>
      <c r="C31" s="721"/>
      <c r="D31" s="164" t="s">
        <v>586</v>
      </c>
      <c r="E31" s="460">
        <f t="shared" si="1"/>
        <v>0</v>
      </c>
      <c r="F31" s="27">
        <v>0</v>
      </c>
      <c r="G31" s="38">
        <v>0</v>
      </c>
    </row>
    <row r="32" spans="1:7" ht="13.5">
      <c r="A32" s="776"/>
      <c r="B32" s="770" t="s">
        <v>272</v>
      </c>
      <c r="C32" s="721"/>
      <c r="D32" s="164" t="s">
        <v>587</v>
      </c>
      <c r="E32" s="460">
        <f t="shared" si="1"/>
        <v>0</v>
      </c>
      <c r="F32" s="27">
        <v>0</v>
      </c>
      <c r="G32" s="38">
        <v>0</v>
      </c>
    </row>
    <row r="33" spans="1:7" ht="13.5">
      <c r="A33" s="776"/>
      <c r="B33" s="770" t="s">
        <v>733</v>
      </c>
      <c r="C33" s="721"/>
      <c r="D33" s="164" t="s">
        <v>588</v>
      </c>
      <c r="E33" s="460">
        <f t="shared" si="1"/>
        <v>0</v>
      </c>
      <c r="F33" s="25">
        <v>0</v>
      </c>
      <c r="G33" s="12">
        <v>0</v>
      </c>
    </row>
    <row r="34" spans="1:7" ht="13.5">
      <c r="A34" s="776"/>
      <c r="B34" s="770" t="s">
        <v>273</v>
      </c>
      <c r="C34" s="721"/>
      <c r="D34" s="164" t="s">
        <v>589</v>
      </c>
      <c r="E34" s="460">
        <f t="shared" si="1"/>
        <v>0</v>
      </c>
      <c r="F34" s="27">
        <v>0</v>
      </c>
      <c r="G34" s="38">
        <v>0</v>
      </c>
    </row>
    <row r="35" spans="1:7" ht="14.25" thickBot="1">
      <c r="A35" s="777"/>
      <c r="B35" s="627" t="s">
        <v>162</v>
      </c>
      <c r="C35" s="683"/>
      <c r="D35" s="74" t="s">
        <v>590</v>
      </c>
      <c r="E35" s="427">
        <f t="shared" si="1"/>
        <v>0</v>
      </c>
      <c r="F35" s="26">
        <v>0</v>
      </c>
      <c r="G35" s="32">
        <v>0</v>
      </c>
    </row>
    <row r="36" ht="13.5" thickBot="1"/>
    <row r="37" spans="1:7" ht="27" customHeight="1" thickBot="1">
      <c r="A37" s="614" t="s">
        <v>79</v>
      </c>
      <c r="B37" s="591"/>
      <c r="C37" s="592"/>
      <c r="D37" s="66" t="s">
        <v>8</v>
      </c>
      <c r="E37" s="104" t="s">
        <v>15</v>
      </c>
      <c r="F37" s="56" t="s">
        <v>48</v>
      </c>
      <c r="G37" s="57" t="s">
        <v>43</v>
      </c>
    </row>
    <row r="38" spans="1:7" ht="13.5">
      <c r="A38" s="748" t="s">
        <v>112</v>
      </c>
      <c r="B38" s="740"/>
      <c r="C38" s="650"/>
      <c r="D38" s="71" t="s">
        <v>591</v>
      </c>
      <c r="E38" s="434">
        <f>E39+E41+E47+E48+E49</f>
        <v>0</v>
      </c>
      <c r="F38" s="434">
        <f>F39+F41+F47+F48+F49</f>
        <v>0</v>
      </c>
      <c r="G38" s="459">
        <f>G39+G41+G47+G48+G49</f>
        <v>0</v>
      </c>
    </row>
    <row r="39" spans="1:7" ht="13.5">
      <c r="A39" s="779" t="s">
        <v>274</v>
      </c>
      <c r="B39" s="774" t="s">
        <v>265</v>
      </c>
      <c r="C39" s="774"/>
      <c r="D39" s="72" t="s">
        <v>592</v>
      </c>
      <c r="E39" s="460">
        <f>F39+G39</f>
        <v>0</v>
      </c>
      <c r="F39" s="29">
        <v>0</v>
      </c>
      <c r="G39" s="13">
        <v>0</v>
      </c>
    </row>
    <row r="40" spans="1:8" ht="13.5">
      <c r="A40" s="695"/>
      <c r="B40" s="285" t="s">
        <v>195</v>
      </c>
      <c r="C40" s="284" t="s">
        <v>281</v>
      </c>
      <c r="D40" s="375" t="s">
        <v>593</v>
      </c>
      <c r="E40" s="460">
        <f>F40+G40</f>
        <v>0</v>
      </c>
      <c r="F40" s="149">
        <v>0</v>
      </c>
      <c r="G40" s="12">
        <v>0</v>
      </c>
      <c r="H40" s="402" t="str">
        <f>IF(AND(E40&lt;=E39,F40&lt;=F39,G40&lt;=G39),"OK",IF(E40&gt;E39,"Pārbaudiet pārskata gadā izstājušos  pilngadīgu vīriešu skaitu, kuriem tika nodrošināts pakalpojums dzīves vietā!",IF(G40&gt;G39,"Pārbaudiet pārskata gadā izstājušos  pilngadīgu sieviešu skaitu, kurām tika nodrošināts pakalpojums dzīves vietā!","Pārbaudiet pārskata gadā izstājušos  pilngadīgu personu skaitu, kurām tika nodrošināts pakalpojums dzīves vietā!")))</f>
        <v>OK</v>
      </c>
    </row>
    <row r="41" spans="1:7" ht="13.5">
      <c r="A41" s="695"/>
      <c r="B41" s="785" t="s">
        <v>310</v>
      </c>
      <c r="C41" s="716"/>
      <c r="D41" s="72" t="s">
        <v>594</v>
      </c>
      <c r="E41" s="415">
        <f>E42+E43+E44+E45+E46</f>
        <v>0</v>
      </c>
      <c r="F41" s="415">
        <f>F42+F43+F44+F45+F46</f>
        <v>0</v>
      </c>
      <c r="G41" s="461">
        <f>G42+G43+G44+G45+G46</f>
        <v>0</v>
      </c>
    </row>
    <row r="42" spans="1:7" ht="13.5">
      <c r="A42" s="695"/>
      <c r="B42" s="782" t="s">
        <v>195</v>
      </c>
      <c r="C42" s="285" t="s">
        <v>275</v>
      </c>
      <c r="D42" s="84" t="s">
        <v>596</v>
      </c>
      <c r="E42" s="462">
        <f>F42+G42</f>
        <v>0</v>
      </c>
      <c r="F42" s="25">
        <v>0</v>
      </c>
      <c r="G42" s="12">
        <v>0</v>
      </c>
    </row>
    <row r="43" spans="1:7" ht="13.5">
      <c r="A43" s="695"/>
      <c r="B43" s="783"/>
      <c r="C43" s="285" t="s">
        <v>276</v>
      </c>
      <c r="D43" s="84" t="s">
        <v>597</v>
      </c>
      <c r="E43" s="462">
        <f aca="true" t="shared" si="2" ref="E43:E49">F43+G43</f>
        <v>0</v>
      </c>
      <c r="F43" s="25">
        <v>0</v>
      </c>
      <c r="G43" s="12">
        <v>0</v>
      </c>
    </row>
    <row r="44" spans="1:7" ht="13.5">
      <c r="A44" s="695"/>
      <c r="B44" s="783"/>
      <c r="C44" s="285" t="s">
        <v>277</v>
      </c>
      <c r="D44" s="85" t="s">
        <v>598</v>
      </c>
      <c r="E44" s="462">
        <f t="shared" si="2"/>
        <v>0</v>
      </c>
      <c r="F44" s="27">
        <v>0</v>
      </c>
      <c r="G44" s="38">
        <v>0</v>
      </c>
    </row>
    <row r="45" spans="1:7" ht="13.5">
      <c r="A45" s="695"/>
      <c r="B45" s="783"/>
      <c r="C45" s="285" t="s">
        <v>278</v>
      </c>
      <c r="D45" s="85" t="s">
        <v>599</v>
      </c>
      <c r="E45" s="462">
        <f t="shared" si="2"/>
        <v>0</v>
      </c>
      <c r="F45" s="27">
        <v>0</v>
      </c>
      <c r="G45" s="38">
        <v>0</v>
      </c>
    </row>
    <row r="46" spans="1:7" ht="13.5">
      <c r="A46" s="695"/>
      <c r="B46" s="784"/>
      <c r="C46" s="285" t="s">
        <v>734</v>
      </c>
      <c r="D46" s="85" t="s">
        <v>600</v>
      </c>
      <c r="E46" s="462">
        <f t="shared" si="2"/>
        <v>0</v>
      </c>
      <c r="F46" s="25">
        <v>0</v>
      </c>
      <c r="G46" s="12">
        <v>0</v>
      </c>
    </row>
    <row r="47" spans="1:7" ht="27.75" customHeight="1">
      <c r="A47" s="695"/>
      <c r="B47" s="778" t="s">
        <v>279</v>
      </c>
      <c r="C47" s="716"/>
      <c r="D47" s="164" t="s">
        <v>595</v>
      </c>
      <c r="E47" s="462">
        <f t="shared" si="2"/>
        <v>0</v>
      </c>
      <c r="F47" s="27">
        <v>0</v>
      </c>
      <c r="G47" s="38">
        <v>0</v>
      </c>
    </row>
    <row r="48" spans="1:7" ht="13.5">
      <c r="A48" s="695"/>
      <c r="B48" s="778" t="s">
        <v>280</v>
      </c>
      <c r="C48" s="716"/>
      <c r="D48" s="164" t="s">
        <v>601</v>
      </c>
      <c r="E48" s="462">
        <f t="shared" si="2"/>
        <v>0</v>
      </c>
      <c r="F48" s="27">
        <v>0</v>
      </c>
      <c r="G48" s="38">
        <v>0</v>
      </c>
    </row>
    <row r="49" spans="1:8" ht="14.25" thickBot="1">
      <c r="A49" s="780"/>
      <c r="B49" s="781" t="s">
        <v>262</v>
      </c>
      <c r="C49" s="773"/>
      <c r="D49" s="74" t="s">
        <v>602</v>
      </c>
      <c r="E49" s="427">
        <f t="shared" si="2"/>
        <v>0</v>
      </c>
      <c r="F49" s="26">
        <v>0</v>
      </c>
      <c r="G49" s="32">
        <v>0</v>
      </c>
      <c r="H49" s="112"/>
    </row>
  </sheetData>
  <sheetProtection password="CE88" sheet="1"/>
  <mergeCells count="41">
    <mergeCell ref="B48:C48"/>
    <mergeCell ref="A39:A49"/>
    <mergeCell ref="B49:C49"/>
    <mergeCell ref="B39:C39"/>
    <mergeCell ref="B42:B46"/>
    <mergeCell ref="B41:C41"/>
    <mergeCell ref="B47:C47"/>
    <mergeCell ref="A38:C38"/>
    <mergeCell ref="A28:A35"/>
    <mergeCell ref="B28:C28"/>
    <mergeCell ref="B32:C32"/>
    <mergeCell ref="B34:C34"/>
    <mergeCell ref="B35:C35"/>
    <mergeCell ref="B33:C33"/>
    <mergeCell ref="B10:B14"/>
    <mergeCell ref="B29:C29"/>
    <mergeCell ref="B16:C16"/>
    <mergeCell ref="B20:C20"/>
    <mergeCell ref="A27:C27"/>
    <mergeCell ref="A37:C37"/>
    <mergeCell ref="B31:C31"/>
    <mergeCell ref="B4:C4"/>
    <mergeCell ref="A20:A23"/>
    <mergeCell ref="A26:C26"/>
    <mergeCell ref="B15:C15"/>
    <mergeCell ref="B5:C5"/>
    <mergeCell ref="B30:C30"/>
    <mergeCell ref="B6:C6"/>
    <mergeCell ref="A19:C19"/>
    <mergeCell ref="B8:C8"/>
    <mergeCell ref="B9:C9"/>
    <mergeCell ref="A1:E1"/>
    <mergeCell ref="A25:G25"/>
    <mergeCell ref="A2:C2"/>
    <mergeCell ref="A18:C18"/>
    <mergeCell ref="B21:C21"/>
    <mergeCell ref="A3:C3"/>
    <mergeCell ref="B7:C7"/>
    <mergeCell ref="B22:C22"/>
    <mergeCell ref="B23:C23"/>
    <mergeCell ref="A4:A16"/>
  </mergeCells>
  <printOptions/>
  <pageMargins left="0.6299212598425197" right="0.5511811023622047" top="0.5905511811023623" bottom="0.984251968503937" header="0.5118110236220472" footer="0.5118110236220472"/>
  <pageSetup horizontalDpi="1200" verticalDpi="1200" orientation="portrait" paperSize="9" scale="96"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9">
      <selection activeCell="E43" sqref="E43:E44"/>
    </sheetView>
  </sheetViews>
  <sheetFormatPr defaultColWidth="9.140625" defaultRowHeight="12.75"/>
  <cols>
    <col min="1" max="1" width="8.00390625" style="65" customWidth="1"/>
    <col min="2" max="2" width="10.140625" style="65" customWidth="1"/>
    <col min="3" max="3" width="50.8515625" style="65" customWidth="1"/>
    <col min="4" max="4" width="13.28125" style="98" customWidth="1"/>
    <col min="5" max="5" width="16.140625" style="45" customWidth="1"/>
    <col min="6" max="6" width="7.8515625" style="45" customWidth="1"/>
    <col min="7" max="7" width="8.57421875" style="45" customWidth="1"/>
    <col min="8" max="16384" width="9.140625" style="45" customWidth="1"/>
  </cols>
  <sheetData>
    <row r="1" spans="1:2" ht="13.5" thickBot="1">
      <c r="A1" s="385" t="s">
        <v>121</v>
      </c>
      <c r="B1" s="98"/>
    </row>
    <row r="2" spans="1:5" ht="23.25" customHeight="1" thickBot="1">
      <c r="A2" s="786" t="s">
        <v>122</v>
      </c>
      <c r="B2" s="787"/>
      <c r="C2" s="639"/>
      <c r="D2" s="338" t="s">
        <v>8</v>
      </c>
      <c r="E2" s="195" t="s">
        <v>740</v>
      </c>
    </row>
    <row r="3" spans="1:5" ht="13.5">
      <c r="A3" s="242" t="s">
        <v>128</v>
      </c>
      <c r="B3" s="301"/>
      <c r="C3" s="301"/>
      <c r="D3" s="377" t="s">
        <v>603</v>
      </c>
      <c r="E3" s="176">
        <f>E4+E5+E6+E7+E8+E9+E10</f>
        <v>0</v>
      </c>
    </row>
    <row r="4" spans="1:5" ht="13.5">
      <c r="A4" s="791" t="s">
        <v>196</v>
      </c>
      <c r="B4" s="293" t="s">
        <v>346</v>
      </c>
      <c r="C4" s="293"/>
      <c r="D4" s="342" t="s">
        <v>604</v>
      </c>
      <c r="E4" s="170">
        <v>0</v>
      </c>
    </row>
    <row r="5" spans="1:5" ht="13.5">
      <c r="A5" s="792"/>
      <c r="B5" s="228" t="s">
        <v>347</v>
      </c>
      <c r="C5" s="228"/>
      <c r="D5" s="95" t="s">
        <v>605</v>
      </c>
      <c r="E5" s="170">
        <v>0</v>
      </c>
    </row>
    <row r="6" spans="1:5" ht="13.5">
      <c r="A6" s="792"/>
      <c r="B6" s="228" t="s">
        <v>348</v>
      </c>
      <c r="C6" s="228"/>
      <c r="D6" s="95" t="s">
        <v>606</v>
      </c>
      <c r="E6" s="170">
        <v>0</v>
      </c>
    </row>
    <row r="7" spans="1:5" ht="13.5">
      <c r="A7" s="792"/>
      <c r="B7" s="788" t="s">
        <v>349</v>
      </c>
      <c r="C7" s="789"/>
      <c r="D7" s="95" t="s">
        <v>607</v>
      </c>
      <c r="E7" s="170">
        <v>0</v>
      </c>
    </row>
    <row r="8" spans="1:5" ht="27" customHeight="1">
      <c r="A8" s="792"/>
      <c r="B8" s="788" t="s">
        <v>735</v>
      </c>
      <c r="C8" s="789"/>
      <c r="D8" s="95" t="s">
        <v>608</v>
      </c>
      <c r="E8" s="170">
        <v>0</v>
      </c>
    </row>
    <row r="9" spans="1:5" ht="12" customHeight="1">
      <c r="A9" s="792"/>
      <c r="B9" s="228" t="s">
        <v>350</v>
      </c>
      <c r="C9" s="228"/>
      <c r="D9" s="95" t="s">
        <v>609</v>
      </c>
      <c r="E9" s="170">
        <v>0</v>
      </c>
    </row>
    <row r="10" spans="1:5" ht="14.25" thickBot="1">
      <c r="A10" s="793"/>
      <c r="B10" s="319" t="s">
        <v>351</v>
      </c>
      <c r="C10" s="319"/>
      <c r="D10" s="97" t="s">
        <v>610</v>
      </c>
      <c r="E10" s="181">
        <v>0</v>
      </c>
    </row>
    <row r="11" spans="1:5" ht="13.5" thickBot="1">
      <c r="A11" s="239"/>
      <c r="B11" s="239"/>
      <c r="C11" s="239"/>
      <c r="D11" s="239"/>
      <c r="E11" s="82"/>
    </row>
    <row r="12" spans="1:5" s="241" customFormat="1" ht="24" customHeight="1" thickBot="1">
      <c r="A12" s="790" t="s">
        <v>129</v>
      </c>
      <c r="B12" s="787"/>
      <c r="C12" s="592"/>
      <c r="D12" s="240" t="s">
        <v>8</v>
      </c>
      <c r="E12" s="107" t="s">
        <v>741</v>
      </c>
    </row>
    <row r="13" spans="1:5" ht="13.5">
      <c r="A13" s="800" t="s">
        <v>742</v>
      </c>
      <c r="B13" s="795"/>
      <c r="C13" s="650"/>
      <c r="D13" s="318" t="s">
        <v>611</v>
      </c>
      <c r="E13" s="176">
        <f>E14+E15+E16+E17+E18+E19</f>
        <v>0</v>
      </c>
    </row>
    <row r="14" spans="1:5" ht="13.5">
      <c r="A14" s="797" t="s">
        <v>352</v>
      </c>
      <c r="B14" s="801" t="s">
        <v>353</v>
      </c>
      <c r="C14" s="802"/>
      <c r="D14" s="95" t="s">
        <v>612</v>
      </c>
      <c r="E14" s="170">
        <v>0</v>
      </c>
    </row>
    <row r="15" spans="1:5" ht="13.5">
      <c r="A15" s="798"/>
      <c r="B15" s="801" t="s">
        <v>354</v>
      </c>
      <c r="C15" s="802"/>
      <c r="D15" s="95" t="s">
        <v>613</v>
      </c>
      <c r="E15" s="170">
        <v>0</v>
      </c>
    </row>
    <row r="16" spans="1:5" ht="13.5">
      <c r="A16" s="798"/>
      <c r="B16" s="228" t="s">
        <v>355</v>
      </c>
      <c r="C16" s="228"/>
      <c r="D16" s="95" t="s">
        <v>614</v>
      </c>
      <c r="E16" s="170">
        <v>0</v>
      </c>
    </row>
    <row r="17" spans="1:5" ht="13.5">
      <c r="A17" s="798"/>
      <c r="B17" s="228" t="s">
        <v>356</v>
      </c>
      <c r="C17" s="228"/>
      <c r="D17" s="95" t="s">
        <v>615</v>
      </c>
      <c r="E17" s="170">
        <v>0</v>
      </c>
    </row>
    <row r="18" spans="1:5" ht="13.5">
      <c r="A18" s="798"/>
      <c r="B18" s="320" t="s">
        <v>377</v>
      </c>
      <c r="C18" s="321"/>
      <c r="D18" s="96" t="s">
        <v>616</v>
      </c>
      <c r="E18" s="170">
        <v>0</v>
      </c>
    </row>
    <row r="19" spans="1:5" ht="14.25" thickBot="1">
      <c r="A19" s="799"/>
      <c r="B19" s="319" t="s">
        <v>357</v>
      </c>
      <c r="C19" s="319"/>
      <c r="D19" s="97" t="s">
        <v>617</v>
      </c>
      <c r="E19" s="181">
        <v>0</v>
      </c>
    </row>
    <row r="21" spans="1:5" ht="13.5" thickBot="1">
      <c r="A21" s="599" t="s">
        <v>123</v>
      </c>
      <c r="B21" s="599"/>
      <c r="C21" s="599"/>
      <c r="D21" s="599"/>
      <c r="E21" s="599"/>
    </row>
    <row r="22" spans="1:5" ht="26.25" thickBot="1">
      <c r="A22" s="796" t="s">
        <v>124</v>
      </c>
      <c r="B22" s="787"/>
      <c r="C22" s="592"/>
      <c r="D22" s="339" t="s">
        <v>8</v>
      </c>
      <c r="E22" s="175" t="s">
        <v>740</v>
      </c>
    </row>
    <row r="23" spans="1:9" ht="17.25" customHeight="1">
      <c r="A23" s="794" t="s">
        <v>49</v>
      </c>
      <c r="B23" s="795"/>
      <c r="C23" s="650"/>
      <c r="D23" s="318" t="s">
        <v>618</v>
      </c>
      <c r="E23" s="176">
        <f>E24+E25+E26+E27+E28+E29+E30+E31+E32+E37</f>
        <v>0</v>
      </c>
      <c r="F23" s="465"/>
      <c r="G23" s="172" t="s">
        <v>130</v>
      </c>
      <c r="I23" s="173"/>
    </row>
    <row r="24" spans="1:5" ht="13.5">
      <c r="A24" s="791" t="s">
        <v>215</v>
      </c>
      <c r="B24" s="247" t="s">
        <v>358</v>
      </c>
      <c r="C24" s="247"/>
      <c r="D24" s="95" t="s">
        <v>623</v>
      </c>
      <c r="E24" s="177">
        <v>0</v>
      </c>
    </row>
    <row r="25" spans="1:9" ht="15.75" customHeight="1">
      <c r="A25" s="792"/>
      <c r="B25" s="247" t="s">
        <v>359</v>
      </c>
      <c r="C25" s="247"/>
      <c r="D25" s="95" t="s">
        <v>624</v>
      </c>
      <c r="E25" s="177">
        <v>0</v>
      </c>
      <c r="I25" s="61"/>
    </row>
    <row r="26" spans="1:5" ht="14.25" customHeight="1">
      <c r="A26" s="792"/>
      <c r="B26" s="247" t="s">
        <v>360</v>
      </c>
      <c r="C26" s="247"/>
      <c r="D26" s="95" t="s">
        <v>625</v>
      </c>
      <c r="E26" s="177">
        <v>0</v>
      </c>
    </row>
    <row r="27" spans="1:5" ht="27.75" customHeight="1">
      <c r="A27" s="792"/>
      <c r="B27" s="803" t="s">
        <v>361</v>
      </c>
      <c r="C27" s="721"/>
      <c r="D27" s="95" t="s">
        <v>626</v>
      </c>
      <c r="E27" s="177">
        <v>0</v>
      </c>
    </row>
    <row r="28" spans="1:5" ht="18.75" customHeight="1">
      <c r="A28" s="792"/>
      <c r="B28" s="803" t="s">
        <v>362</v>
      </c>
      <c r="C28" s="721"/>
      <c r="D28" s="95" t="s">
        <v>627</v>
      </c>
      <c r="E28" s="177">
        <v>0</v>
      </c>
    </row>
    <row r="29" spans="1:5" ht="16.5" customHeight="1">
      <c r="A29" s="792"/>
      <c r="B29" s="804" t="s">
        <v>363</v>
      </c>
      <c r="C29" s="721"/>
      <c r="D29" s="95" t="s">
        <v>628</v>
      </c>
      <c r="E29" s="177">
        <v>0</v>
      </c>
    </row>
    <row r="30" spans="1:5" ht="15.75" customHeight="1">
      <c r="A30" s="792"/>
      <c r="B30" s="804" t="s">
        <v>376</v>
      </c>
      <c r="C30" s="721"/>
      <c r="D30" s="95" t="s">
        <v>629</v>
      </c>
      <c r="E30" s="177">
        <v>0</v>
      </c>
    </row>
    <row r="31" spans="1:7" ht="15.75" customHeight="1">
      <c r="A31" s="792"/>
      <c r="B31" s="323" t="s">
        <v>364</v>
      </c>
      <c r="C31" s="323"/>
      <c r="D31" s="95" t="s">
        <v>630</v>
      </c>
      <c r="E31" s="177">
        <v>0</v>
      </c>
      <c r="F31" s="88"/>
      <c r="G31" s="77"/>
    </row>
    <row r="32" spans="1:6" ht="14.25" customHeight="1">
      <c r="A32" s="792"/>
      <c r="B32" s="253" t="s">
        <v>373</v>
      </c>
      <c r="C32" s="253"/>
      <c r="D32" s="95" t="s">
        <v>631</v>
      </c>
      <c r="E32" s="178">
        <f>E33+E34+E35+E36</f>
        <v>0</v>
      </c>
      <c r="F32" s="44"/>
    </row>
    <row r="33" spans="1:6" ht="14.25" customHeight="1">
      <c r="A33" s="792"/>
      <c r="B33" s="807" t="s">
        <v>195</v>
      </c>
      <c r="C33" s="323" t="s">
        <v>367</v>
      </c>
      <c r="D33" s="343" t="s">
        <v>632</v>
      </c>
      <c r="E33" s="177">
        <v>0</v>
      </c>
      <c r="F33" s="44"/>
    </row>
    <row r="34" spans="1:6" ht="26.25">
      <c r="A34" s="792"/>
      <c r="B34" s="808"/>
      <c r="C34" s="326" t="s">
        <v>368</v>
      </c>
      <c r="D34" s="343" t="s">
        <v>633</v>
      </c>
      <c r="E34" s="177">
        <v>0</v>
      </c>
      <c r="F34" s="44"/>
    </row>
    <row r="35" spans="1:6" ht="16.5" customHeight="1">
      <c r="A35" s="792"/>
      <c r="B35" s="808"/>
      <c r="C35" s="324" t="s">
        <v>369</v>
      </c>
      <c r="D35" s="376" t="s">
        <v>634</v>
      </c>
      <c r="E35" s="177">
        <v>0</v>
      </c>
      <c r="F35" s="44"/>
    </row>
    <row r="36" spans="1:6" ht="17.25" customHeight="1">
      <c r="A36" s="792"/>
      <c r="B36" s="809"/>
      <c r="C36" s="324" t="s">
        <v>370</v>
      </c>
      <c r="D36" s="376" t="s">
        <v>635</v>
      </c>
      <c r="E36" s="177">
        <v>0</v>
      </c>
      <c r="F36" s="44"/>
    </row>
    <row r="37" spans="1:6" ht="15.75" customHeight="1">
      <c r="A37" s="792"/>
      <c r="B37" s="253" t="s">
        <v>374</v>
      </c>
      <c r="C37" s="247"/>
      <c r="D37" s="95" t="s">
        <v>622</v>
      </c>
      <c r="E37" s="178">
        <f>E38+E39+E40+E41</f>
        <v>0</v>
      </c>
      <c r="F37" s="44"/>
    </row>
    <row r="38" spans="1:6" ht="27.75" customHeight="1">
      <c r="A38" s="792"/>
      <c r="B38" s="807" t="s">
        <v>195</v>
      </c>
      <c r="C38" s="322" t="s">
        <v>378</v>
      </c>
      <c r="D38" s="343" t="s">
        <v>636</v>
      </c>
      <c r="E38" s="177">
        <v>0</v>
      </c>
      <c r="F38" s="44"/>
    </row>
    <row r="39" spans="1:6" ht="26.25" customHeight="1">
      <c r="A39" s="792"/>
      <c r="B39" s="808"/>
      <c r="C39" s="322" t="s">
        <v>371</v>
      </c>
      <c r="D39" s="343" t="s">
        <v>637</v>
      </c>
      <c r="E39" s="177">
        <v>0</v>
      </c>
      <c r="F39" s="44"/>
    </row>
    <row r="40" spans="1:6" ht="13.5">
      <c r="A40" s="792"/>
      <c r="B40" s="808"/>
      <c r="C40" s="247" t="s">
        <v>379</v>
      </c>
      <c r="D40" s="343" t="s">
        <v>638</v>
      </c>
      <c r="E40" s="177">
        <v>0</v>
      </c>
      <c r="F40" s="44"/>
    </row>
    <row r="41" spans="1:6" ht="26.25">
      <c r="A41" s="806"/>
      <c r="B41" s="809"/>
      <c r="C41" s="482" t="s">
        <v>372</v>
      </c>
      <c r="D41" s="343" t="s">
        <v>639</v>
      </c>
      <c r="E41" s="177">
        <v>0</v>
      </c>
      <c r="F41" s="44"/>
    </row>
    <row r="42" spans="1:6" ht="13.5" customHeight="1">
      <c r="A42" s="179" t="s">
        <v>18</v>
      </c>
      <c r="B42" s="302"/>
      <c r="C42" s="302"/>
      <c r="D42" s="329" t="s">
        <v>619</v>
      </c>
      <c r="E42" s="178">
        <f>E43+E44</f>
        <v>0</v>
      </c>
      <c r="F42" s="44"/>
    </row>
    <row r="43" spans="1:6" ht="13.5">
      <c r="A43" s="791" t="s">
        <v>215</v>
      </c>
      <c r="B43" s="247" t="s">
        <v>365</v>
      </c>
      <c r="C43" s="247"/>
      <c r="D43" s="95" t="s">
        <v>620</v>
      </c>
      <c r="E43" s="177">
        <v>0</v>
      </c>
      <c r="F43" s="44"/>
    </row>
    <row r="44" spans="1:6" ht="14.25" thickBot="1">
      <c r="A44" s="805"/>
      <c r="B44" s="325" t="s">
        <v>366</v>
      </c>
      <c r="C44" s="325"/>
      <c r="D44" s="97" t="s">
        <v>621</v>
      </c>
      <c r="E44" s="180">
        <v>0</v>
      </c>
      <c r="F44" s="44"/>
    </row>
    <row r="45" ht="12.75">
      <c r="F45" s="76"/>
    </row>
    <row r="46" ht="12.75">
      <c r="F46" s="76"/>
    </row>
  </sheetData>
  <sheetProtection password="CE88" sheet="1" objects="1" scenarios="1"/>
  <mergeCells count="20">
    <mergeCell ref="B14:C14"/>
    <mergeCell ref="B15:C15"/>
    <mergeCell ref="B28:C28"/>
    <mergeCell ref="B29:C29"/>
    <mergeCell ref="A43:A44"/>
    <mergeCell ref="B30:C30"/>
    <mergeCell ref="A24:A41"/>
    <mergeCell ref="B33:B36"/>
    <mergeCell ref="B38:B41"/>
    <mergeCell ref="B27:C27"/>
    <mergeCell ref="A2:C2"/>
    <mergeCell ref="B7:C7"/>
    <mergeCell ref="B8:C8"/>
    <mergeCell ref="A12:C12"/>
    <mergeCell ref="A4:A10"/>
    <mergeCell ref="A23:C23"/>
    <mergeCell ref="A21:E21"/>
    <mergeCell ref="A22:C22"/>
    <mergeCell ref="A14:A19"/>
    <mergeCell ref="A13:C13"/>
  </mergeCells>
  <printOptions horizontalCentered="1"/>
  <pageMargins left="0.2362204724409449" right="0.15748031496062992" top="0.57" bottom="0" header="0.2" footer="0"/>
  <pageSetup horizontalDpi="1200" verticalDpi="12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10">
      <selection activeCell="G44" sqref="G44"/>
    </sheetView>
  </sheetViews>
  <sheetFormatPr defaultColWidth="9.140625" defaultRowHeight="12.75"/>
  <cols>
    <col min="1" max="1" width="17.8515625" style="98" customWidth="1"/>
    <col min="2" max="2" width="37.8515625" style="98" customWidth="1"/>
    <col min="3" max="3" width="13.28125" style="98" customWidth="1"/>
    <col min="4" max="4" width="14.140625" style="1" customWidth="1"/>
    <col min="5" max="5" width="16.140625" style="1" customWidth="1"/>
    <col min="6" max="16384" width="9.140625" style="1" customWidth="1"/>
  </cols>
  <sheetData>
    <row r="1" spans="1:4" ht="51.75" thickBot="1">
      <c r="A1" s="790" t="s">
        <v>345</v>
      </c>
      <c r="B1" s="639"/>
      <c r="C1" s="240" t="s">
        <v>8</v>
      </c>
      <c r="D1" s="107" t="s">
        <v>743</v>
      </c>
    </row>
    <row r="2" spans="1:4" ht="13.5">
      <c r="A2" s="99" t="s">
        <v>50</v>
      </c>
      <c r="B2" s="303"/>
      <c r="C2" s="100" t="s">
        <v>640</v>
      </c>
      <c r="D2" s="466">
        <f>IF('1.1-2.2'!E13=0,0,'6.1-7.1'!E23/'1.1-2.2'!E13*30)</f>
        <v>0</v>
      </c>
    </row>
    <row r="3" spans="1:4" ht="13.5">
      <c r="A3" s="81" t="s">
        <v>51</v>
      </c>
      <c r="B3" s="228"/>
      <c r="C3" s="101" t="s">
        <v>641</v>
      </c>
      <c r="D3" s="467">
        <f>IF('1.1-2.2'!E13=0,0,'6.1-7.1'!E24/'1.1-2.2'!E13)</f>
        <v>0</v>
      </c>
    </row>
    <row r="4" spans="1:4" ht="13.5">
      <c r="A4" s="81" t="s">
        <v>52</v>
      </c>
      <c r="B4" s="228"/>
      <c r="C4" s="101" t="s">
        <v>642</v>
      </c>
      <c r="D4" s="468">
        <f>IF('1.1-2.2'!E13=0,0,'6.1-7.1'!E25/'1.1-2.2'!E13)</f>
        <v>0</v>
      </c>
    </row>
    <row r="5" spans="1:4" ht="13.5">
      <c r="A5" s="81" t="s">
        <v>53</v>
      </c>
      <c r="B5" s="228"/>
      <c r="C5" s="101" t="s">
        <v>643</v>
      </c>
      <c r="D5" s="467">
        <f>IF('1.1-2.2'!E13*30=0,0,'6.1-7.1'!E26/'1.1-2.2'!E13*30)</f>
        <v>0</v>
      </c>
    </row>
    <row r="6" spans="1:4" ht="27" customHeight="1" thickBot="1">
      <c r="A6" s="822" t="s">
        <v>54</v>
      </c>
      <c r="B6" s="676"/>
      <c r="C6" s="102" t="s">
        <v>644</v>
      </c>
      <c r="D6" s="469">
        <f>IF('1.1-2.2'!E13*30=0,0,'6.1-7.1'!E28/'1.1-2.2'!E13*30)</f>
        <v>0</v>
      </c>
    </row>
    <row r="8" spans="1:4" ht="13.5" thickBot="1">
      <c r="A8" s="749" t="s">
        <v>80</v>
      </c>
      <c r="B8" s="749"/>
      <c r="C8" s="749"/>
      <c r="D8" s="749"/>
    </row>
    <row r="9" spans="1:5" ht="16.5" thickBot="1">
      <c r="A9" s="790" t="s">
        <v>81</v>
      </c>
      <c r="B9" s="810"/>
      <c r="C9" s="488" t="s">
        <v>8</v>
      </c>
      <c r="D9" s="489" t="s">
        <v>283</v>
      </c>
      <c r="E9" s="187"/>
    </row>
    <row r="10" spans="1:5" ht="13.5">
      <c r="A10" s="99" t="s">
        <v>319</v>
      </c>
      <c r="B10" s="100"/>
      <c r="C10" s="286" t="s">
        <v>645</v>
      </c>
      <c r="D10" s="487">
        <v>0</v>
      </c>
      <c r="E10" s="470"/>
    </row>
    <row r="11" spans="1:5" ht="14.25" customHeight="1">
      <c r="A11" s="81" t="s">
        <v>320</v>
      </c>
      <c r="B11" s="101"/>
      <c r="C11" s="287" t="s">
        <v>646</v>
      </c>
      <c r="D11" s="190">
        <v>0</v>
      </c>
      <c r="E11" s="185"/>
    </row>
    <row r="12" spans="1:5" ht="13.5">
      <c r="A12" s="81" t="s">
        <v>321</v>
      </c>
      <c r="B12" s="101"/>
      <c r="C12" s="287" t="s">
        <v>647</v>
      </c>
      <c r="D12" s="190">
        <v>0</v>
      </c>
      <c r="E12" s="471"/>
    </row>
    <row r="13" spans="1:4" ht="15" customHeight="1">
      <c r="A13" s="823" t="s">
        <v>322</v>
      </c>
      <c r="B13" s="721"/>
      <c r="C13" s="287" t="s">
        <v>648</v>
      </c>
      <c r="D13" s="467">
        <f>IF('1.1-2.2'!E6=0,0,D12/'1.1-2.2'!E6)</f>
        <v>0</v>
      </c>
    </row>
    <row r="14" spans="1:5" ht="17.25" customHeight="1">
      <c r="A14" s="103" t="s">
        <v>323</v>
      </c>
      <c r="B14" s="101"/>
      <c r="C14" s="287" t="s">
        <v>649</v>
      </c>
      <c r="D14" s="191">
        <v>0</v>
      </c>
      <c r="E14" s="470"/>
    </row>
    <row r="15" spans="1:5" ht="14.25" customHeight="1" thickBot="1">
      <c r="A15" s="824" t="s">
        <v>324</v>
      </c>
      <c r="B15" s="683"/>
      <c r="C15" s="288" t="s">
        <v>650</v>
      </c>
      <c r="D15" s="192">
        <v>0</v>
      </c>
      <c r="E15" s="470"/>
    </row>
    <row r="16" spans="1:5" ht="14.25" thickBot="1">
      <c r="A16" s="182"/>
      <c r="B16" s="183"/>
      <c r="C16" s="183"/>
      <c r="D16" s="182"/>
      <c r="E16" s="472"/>
    </row>
    <row r="17" spans="1:5" ht="28.5" customHeight="1" thickBot="1">
      <c r="A17" s="790" t="s">
        <v>131</v>
      </c>
      <c r="B17" s="810"/>
      <c r="C17" s="240" t="s">
        <v>8</v>
      </c>
      <c r="D17" s="243" t="s">
        <v>9</v>
      </c>
      <c r="E17" s="188"/>
    </row>
    <row r="18" spans="1:5" ht="14.25" customHeight="1">
      <c r="A18" s="305" t="s">
        <v>55</v>
      </c>
      <c r="B18" s="306"/>
      <c r="C18" s="378" t="s">
        <v>651</v>
      </c>
      <c r="D18" s="473">
        <f>D19+D20+D21+D22+D23+D24+D25</f>
        <v>0</v>
      </c>
      <c r="E18" s="186"/>
    </row>
    <row r="19" spans="1:5" ht="14.25" customHeight="1">
      <c r="A19" s="791" t="s">
        <v>199</v>
      </c>
      <c r="B19" s="255" t="s">
        <v>312</v>
      </c>
      <c r="C19" s="367" t="s">
        <v>652</v>
      </c>
      <c r="D19" s="174">
        <v>0</v>
      </c>
      <c r="E19" s="471"/>
    </row>
    <row r="20" spans="1:5" ht="14.25" customHeight="1">
      <c r="A20" s="792"/>
      <c r="B20" s="255" t="s">
        <v>313</v>
      </c>
      <c r="C20" s="367" t="s">
        <v>653</v>
      </c>
      <c r="D20" s="174">
        <v>0</v>
      </c>
      <c r="E20" s="471"/>
    </row>
    <row r="21" spans="1:5" ht="14.25" customHeight="1">
      <c r="A21" s="792"/>
      <c r="B21" s="255" t="s">
        <v>314</v>
      </c>
      <c r="C21" s="367" t="s">
        <v>654</v>
      </c>
      <c r="D21" s="174">
        <v>0</v>
      </c>
      <c r="E21" s="474"/>
    </row>
    <row r="22" spans="1:5" ht="14.25" customHeight="1">
      <c r="A22" s="792"/>
      <c r="B22" s="255" t="s">
        <v>315</v>
      </c>
      <c r="C22" s="367" t="s">
        <v>655</v>
      </c>
      <c r="D22" s="174">
        <v>0</v>
      </c>
      <c r="E22" s="474"/>
    </row>
    <row r="23" spans="1:5" ht="14.25" customHeight="1">
      <c r="A23" s="792"/>
      <c r="B23" s="255" t="s">
        <v>316</v>
      </c>
      <c r="C23" s="367" t="s">
        <v>656</v>
      </c>
      <c r="D23" s="174">
        <v>0</v>
      </c>
      <c r="E23" s="471"/>
    </row>
    <row r="24" spans="1:4" ht="13.5">
      <c r="A24" s="792"/>
      <c r="B24" s="255" t="s">
        <v>317</v>
      </c>
      <c r="C24" s="367" t="s">
        <v>657</v>
      </c>
      <c r="D24" s="174">
        <v>0</v>
      </c>
    </row>
    <row r="25" spans="1:4" ht="14.25" thickBot="1">
      <c r="A25" s="793"/>
      <c r="B25" s="317" t="s">
        <v>318</v>
      </c>
      <c r="C25" s="379" t="s">
        <v>658</v>
      </c>
      <c r="D25" s="493">
        <v>0</v>
      </c>
    </row>
    <row r="27" ht="13.5" thickBot="1">
      <c r="A27" s="121" t="s">
        <v>82</v>
      </c>
    </row>
    <row r="28" spans="1:5" ht="30.75" customHeight="1" thickBot="1">
      <c r="A28" s="608" t="s">
        <v>83</v>
      </c>
      <c r="B28" s="810"/>
      <c r="C28" s="184" t="s">
        <v>8</v>
      </c>
      <c r="D28" s="104" t="s">
        <v>11</v>
      </c>
      <c r="E28" s="122" t="s">
        <v>113</v>
      </c>
    </row>
    <row r="29" spans="1:5" ht="13.5">
      <c r="A29" s="811" t="s">
        <v>12</v>
      </c>
      <c r="B29" s="650"/>
      <c r="C29" s="100" t="s">
        <v>659</v>
      </c>
      <c r="D29" s="17">
        <v>0</v>
      </c>
      <c r="E29" s="18">
        <v>0</v>
      </c>
    </row>
    <row r="30" spans="1:5" ht="14.25" thickBot="1">
      <c r="A30" s="193" t="s">
        <v>326</v>
      </c>
      <c r="B30" s="307" t="s">
        <v>325</v>
      </c>
      <c r="C30" s="102" t="s">
        <v>660</v>
      </c>
      <c r="D30" s="30">
        <v>0</v>
      </c>
      <c r="E30" s="23">
        <v>0</v>
      </c>
    </row>
    <row r="31" ht="13.5" thickBot="1"/>
    <row r="32" spans="1:4" ht="26.25" thickBot="1">
      <c r="A32" s="646" t="s">
        <v>84</v>
      </c>
      <c r="B32" s="735"/>
      <c r="C32" s="184" t="s">
        <v>8</v>
      </c>
      <c r="D32" s="483" t="s">
        <v>13</v>
      </c>
    </row>
    <row r="33" spans="1:4" ht="13.5">
      <c r="A33" s="123" t="s">
        <v>14</v>
      </c>
      <c r="B33" s="194"/>
      <c r="C33" s="286" t="s">
        <v>661</v>
      </c>
      <c r="D33" s="484">
        <v>0</v>
      </c>
    </row>
    <row r="34" spans="1:4" ht="13.5">
      <c r="A34" s="475" t="s">
        <v>282</v>
      </c>
      <c r="B34" s="480"/>
      <c r="C34" s="287" t="s">
        <v>662</v>
      </c>
      <c r="D34" s="485">
        <v>0</v>
      </c>
    </row>
    <row r="35" spans="1:4" ht="13.5">
      <c r="A35" s="475" t="s">
        <v>282</v>
      </c>
      <c r="B35" s="480"/>
      <c r="C35" s="287" t="s">
        <v>663</v>
      </c>
      <c r="D35" s="485">
        <v>0</v>
      </c>
    </row>
    <row r="36" spans="1:4" ht="14.25" thickBot="1">
      <c r="A36" s="476" t="s">
        <v>282</v>
      </c>
      <c r="B36" s="481"/>
      <c r="C36" s="288" t="s">
        <v>664</v>
      </c>
      <c r="D36" s="486">
        <v>0</v>
      </c>
    </row>
    <row r="38" spans="1:5" ht="13.5" thickBot="1">
      <c r="A38" s="821" t="s">
        <v>85</v>
      </c>
      <c r="B38" s="821"/>
      <c r="C38" s="821"/>
      <c r="D38" s="821"/>
      <c r="E38" s="821"/>
    </row>
    <row r="39" spans="1:4" ht="26.25" thickBot="1">
      <c r="A39" s="815" t="s">
        <v>753</v>
      </c>
      <c r="B39" s="816"/>
      <c r="C39" s="240" t="s">
        <v>8</v>
      </c>
      <c r="D39" s="195" t="s">
        <v>13</v>
      </c>
    </row>
    <row r="40" spans="1:5" ht="27.75" customHeight="1">
      <c r="A40" s="818" t="s">
        <v>668</v>
      </c>
      <c r="B40" s="819"/>
      <c r="C40" s="490" t="s">
        <v>669</v>
      </c>
      <c r="D40" s="13">
        <v>0</v>
      </c>
      <c r="E40" s="402" t="str">
        <f>IF(AND(D41=0,D42=0,D40=1),"OK",IF(AND(D41=1,D40=0,D42=0),"OK",IF(AND(D42=1,D40=0,D41=0),"OK","Norādiet institūcijas vadītāja izglītību!")))</f>
        <v>Norādiet institūcijas vadītāja izglītību!</v>
      </c>
    </row>
    <row r="41" spans="1:4" ht="18" customHeight="1">
      <c r="A41" s="820" t="s">
        <v>718</v>
      </c>
      <c r="B41" s="716"/>
      <c r="C41" s="329" t="s">
        <v>665</v>
      </c>
      <c r="D41" s="12">
        <v>0</v>
      </c>
    </row>
    <row r="42" spans="1:5" ht="16.5" customHeight="1">
      <c r="A42" s="814" t="s">
        <v>327</v>
      </c>
      <c r="B42" s="721"/>
      <c r="C42" s="380" t="s">
        <v>666</v>
      </c>
      <c r="D42" s="12">
        <v>0</v>
      </c>
      <c r="E42" s="402"/>
    </row>
    <row r="43" spans="1:4" ht="30.75" customHeight="1">
      <c r="A43" s="817" t="s">
        <v>716</v>
      </c>
      <c r="B43" s="724"/>
      <c r="C43" s="373" t="s">
        <v>667</v>
      </c>
      <c r="D43" s="12">
        <v>0</v>
      </c>
    </row>
    <row r="44" spans="1:4" ht="30" customHeight="1">
      <c r="A44" s="812" t="s">
        <v>717</v>
      </c>
      <c r="B44" s="813"/>
      <c r="C44" s="96" t="s">
        <v>719</v>
      </c>
      <c r="D44" s="38">
        <v>0</v>
      </c>
    </row>
    <row r="45" spans="1:4" ht="13.5">
      <c r="A45" s="759" t="s">
        <v>754</v>
      </c>
      <c r="B45" s="759"/>
      <c r="C45" s="558" t="s">
        <v>755</v>
      </c>
      <c r="D45" s="553"/>
    </row>
    <row r="46" ht="12.75">
      <c r="A46" s="381"/>
    </row>
    <row r="47" ht="12.75">
      <c r="A47" s="316"/>
    </row>
  </sheetData>
  <sheetProtection password="CE88" sheet="1"/>
  <mergeCells count="19">
    <mergeCell ref="A45:B45"/>
    <mergeCell ref="A6:B6"/>
    <mergeCell ref="A1:B1"/>
    <mergeCell ref="A32:B32"/>
    <mergeCell ref="A8:D8"/>
    <mergeCell ref="A19:A25"/>
    <mergeCell ref="A9:B9"/>
    <mergeCell ref="A13:B13"/>
    <mergeCell ref="A15:B15"/>
    <mergeCell ref="A17:B17"/>
    <mergeCell ref="A28:B28"/>
    <mergeCell ref="A29:B29"/>
    <mergeCell ref="A44:B44"/>
    <mergeCell ref="A42:B42"/>
    <mergeCell ref="A39:B39"/>
    <mergeCell ref="A43:B43"/>
    <mergeCell ref="A40:B40"/>
    <mergeCell ref="A41:B41"/>
    <mergeCell ref="A38:E38"/>
  </mergeCells>
  <printOptions horizontalCentered="1"/>
  <pageMargins left="0.2362204724409449" right="0.15748031496062992" top="0.44" bottom="0" header="0.58" footer="0"/>
  <pageSetup horizontalDpi="1200" verticalDpi="12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Sociālais Palīdzības Fonds</dc:creator>
  <cp:keywords/>
  <dc:description/>
  <cp:lastModifiedBy>Zanis Buhanovskis</cp:lastModifiedBy>
  <cp:lastPrinted>2017-10-25T11:28:50Z</cp:lastPrinted>
  <dcterms:created xsi:type="dcterms:W3CDTF">2007-05-15T12:43:36Z</dcterms:created>
  <dcterms:modified xsi:type="dcterms:W3CDTF">2019-12-20T06:15:19Z</dcterms:modified>
  <cp:category/>
  <cp:version/>
  <cp:contentType/>
  <cp:contentStatus/>
</cp:coreProperties>
</file>