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8"/>
  </bookViews>
  <sheets>
    <sheet name="Titullapa" sheetId="1" r:id="rId1"/>
    <sheet name="1.1-1.6" sheetId="2" r:id="rId2"/>
    <sheet name="1.7-2.1" sheetId="3" r:id="rId3"/>
    <sheet name="2.2-2.3" sheetId="4" r:id="rId4"/>
    <sheet name="2.4-2.5" sheetId="5" r:id="rId5"/>
    <sheet name="3-4.3" sheetId="6" r:id="rId6"/>
    <sheet name="5-6.3" sheetId="7" r:id="rId7"/>
    <sheet name="7.1-8.1" sheetId="8" r:id="rId8"/>
    <sheet name="9_10_paraksti" sheetId="9" r:id="rId9"/>
  </sheets>
  <definedNames>
    <definedName name="_xlnm.Print_Area" localSheetId="1">'1.1-1.6'!$A$1:$G$51</definedName>
    <definedName name="_xlnm.Print_Area" localSheetId="3">'2.2-2.3'!$A$1:$G$52</definedName>
    <definedName name="_xlnm.Print_Area" localSheetId="4">'2.4-2.5'!$A$1:$G$52</definedName>
    <definedName name="_xlnm.Print_Area" localSheetId="5">'3-4.3'!$A$1:$G$42</definedName>
    <definedName name="_xlnm.Print_Area" localSheetId="6">'5-6.3'!$A$1:$G$39</definedName>
  </definedNames>
  <calcPr fullCalcOnLoad="1"/>
</workbook>
</file>

<file path=xl/sharedStrings.xml><?xml version="1.0" encoding="utf-8"?>
<sst xmlns="http://schemas.openxmlformats.org/spreadsheetml/2006/main" count="799" uniqueCount="538">
  <si>
    <t xml:space="preserve">                              </t>
  </si>
  <si>
    <t xml:space="preserve">            4. pielikums</t>
  </si>
  <si>
    <t xml:space="preserve">         Ministru kabineta</t>
  </si>
  <si>
    <t xml:space="preserve">                                                    2010.gada 6. aprīļa</t>
  </si>
  <si>
    <t xml:space="preserve"> noteikumiem Nr. 338</t>
  </si>
  <si>
    <t xml:space="preserve">       </t>
  </si>
  <si>
    <t>VALSTS STATISTIKAS PĀRSKATS</t>
  </si>
  <si>
    <t>VSPARK 22710007</t>
  </si>
  <si>
    <t>Iesniedz sociālās rehabilitācijas pakalpojumu sniedzēji</t>
  </si>
  <si>
    <t xml:space="preserve">Latvijas Republikas </t>
  </si>
  <si>
    <t>Labklājības ministrijai</t>
  </si>
  <si>
    <t>Skolas ielā 28, Rīgā, LV-1331</t>
  </si>
  <si>
    <t>Tālr.   67021600  Fakss: 67276445</t>
  </si>
  <si>
    <t xml:space="preserve">PĀRSKATS PAR SOCIĀLĀS REHABILITĀCIJAS </t>
  </si>
  <si>
    <t>PAKALPOJUMU SNIEGŠANU NO PRETTIESISKĀM DARBĪBĀM CIETUŠIEM BĒRNIEM</t>
  </si>
  <si>
    <t>Reģistrācijas numurs Sociālo pakalpojumu sniedzēju reģistrā</t>
  </si>
  <si>
    <t>Institūcijas nosaukums un juridiskais statuss, vai fiziskās personas vārds, uzvārds</t>
  </si>
  <si>
    <t>Sociālās rehabilitācijas pakalpojuma sniegšanas vietas adrese</t>
  </si>
  <si>
    <t>Fakss</t>
  </si>
  <si>
    <t>Mobilais tālrunis</t>
  </si>
  <si>
    <t xml:space="preserve"> (vārds, uzvārds)</t>
  </si>
  <si>
    <t>1. ZIŅAS PAR PĀRSKATA GADA LAIKĀ SOCIĀLĀS REHABILITĀCIJAS PAKALPOJUMU SAŅĒMUŠIEM BĒRNIEM</t>
  </si>
  <si>
    <t>1.1. Pārskata gada laikā sociālās rehabilitācijas pakalpojumu saņēmušo bērnu skaits</t>
  </si>
  <si>
    <t xml:space="preserve">Kods </t>
  </si>
  <si>
    <t>Bērni (kopā)</t>
  </si>
  <si>
    <t xml:space="preserve">Zēni </t>
  </si>
  <si>
    <t>Meitenes</t>
  </si>
  <si>
    <r>
      <t>Pārskata gada laikā</t>
    </r>
    <r>
      <rPr>
        <sz val="10"/>
        <rFont val="Times New Roman"/>
        <family val="1"/>
      </rPr>
      <t xml:space="preserve"> rehabilitācijas pakalpojumu saņēma </t>
    </r>
    <r>
      <rPr>
        <b/>
        <sz val="10"/>
        <rFont val="Times New Roman"/>
        <family val="1"/>
      </rPr>
      <t>bērni - kopā</t>
    </r>
  </si>
  <si>
    <t>0111</t>
  </si>
  <si>
    <t xml:space="preserve">no tiem     </t>
  </si>
  <si>
    <t>saņēma no valsts budžeta apmaksātu pakalpojumu</t>
  </si>
  <si>
    <t>01111</t>
  </si>
  <si>
    <t>saņēma no pašvaldību budžeta apmaksātu pakalpojumu</t>
  </si>
  <si>
    <t>01112</t>
  </si>
  <si>
    <t>saņēma citu organizāciju vai privātpersonu apmaksātu pakalpojumu</t>
  </si>
  <si>
    <t>01113</t>
  </si>
  <si>
    <t xml:space="preserve">1.2.  Sociālās rehabilitācijas pakalpojumu saņēmušo bērnu sadalījums pa vecuma grupām </t>
  </si>
  <si>
    <t>Kods</t>
  </si>
  <si>
    <t>Zēni</t>
  </si>
  <si>
    <t xml:space="preserve">Meitenes </t>
  </si>
  <si>
    <r>
      <t xml:space="preserve">Pārskata gada laikā </t>
    </r>
    <r>
      <rPr>
        <sz val="10"/>
        <rFont val="Times New Roman"/>
        <family val="1"/>
      </rPr>
      <t>rehabilitācijas pakalpojumu saņēma</t>
    </r>
    <r>
      <rPr>
        <b/>
        <sz val="10"/>
        <rFont val="Times New Roman"/>
        <family val="1"/>
      </rPr>
      <t xml:space="preserve"> bērni - kopā</t>
    </r>
  </si>
  <si>
    <t>0121</t>
  </si>
  <si>
    <t xml:space="preserve">no tiem      </t>
  </si>
  <si>
    <t xml:space="preserve">                       0 - 1g. v. </t>
  </si>
  <si>
    <t>01211</t>
  </si>
  <si>
    <t xml:space="preserve">                       2 - 4 g. v. </t>
  </si>
  <si>
    <t>01212</t>
  </si>
  <si>
    <t xml:space="preserve">                       5 - 6 g. v. </t>
  </si>
  <si>
    <t>01213</t>
  </si>
  <si>
    <t xml:space="preserve">                       7 - 12 g. v. </t>
  </si>
  <si>
    <t>01214</t>
  </si>
  <si>
    <t xml:space="preserve">                      13 - 15 g.v. </t>
  </si>
  <si>
    <t>01215</t>
  </si>
  <si>
    <t xml:space="preserve">                      16 - 17 g. v. </t>
  </si>
  <si>
    <t>01216</t>
  </si>
  <si>
    <t xml:space="preserve">                      18 g. v. un vecāki</t>
  </si>
  <si>
    <t>01217</t>
  </si>
  <si>
    <r>
      <t>1.3.  Sociālās rehabilitācijas pakalpojumu saņēmušo bērnu sadalījums pa reģioniem</t>
    </r>
    <r>
      <rPr>
        <b/>
        <vertAlign val="superscript"/>
        <sz val="11"/>
        <rFont val="Times New Roman"/>
        <family val="1"/>
      </rPr>
      <t>1)</t>
    </r>
  </si>
  <si>
    <r>
      <t xml:space="preserve">Pārskata gada laikā </t>
    </r>
    <r>
      <rPr>
        <sz val="10"/>
        <rFont val="Times New Roman"/>
        <family val="1"/>
      </rPr>
      <t xml:space="preserve">rehabilitācijas pakalpojumu saņēma </t>
    </r>
    <r>
      <rPr>
        <b/>
        <sz val="10"/>
        <rFont val="Times New Roman"/>
        <family val="1"/>
      </rPr>
      <t>bērni - kopā</t>
    </r>
  </si>
  <si>
    <t>0131</t>
  </si>
  <si>
    <t xml:space="preserve">no tiem         </t>
  </si>
  <si>
    <t xml:space="preserve">  no  Rīgas reģiona</t>
  </si>
  <si>
    <t>01311</t>
  </si>
  <si>
    <t xml:space="preserve">  no  Vidzemes reģiona</t>
  </si>
  <si>
    <t>01312</t>
  </si>
  <si>
    <t xml:space="preserve">  no Kurzemes reģiona</t>
  </si>
  <si>
    <t>01313</t>
  </si>
  <si>
    <t xml:space="preserve">  no Zemgales reģiona</t>
  </si>
  <si>
    <t>01314</t>
  </si>
  <si>
    <t xml:space="preserve">  no Latgales reģiona</t>
  </si>
  <si>
    <t>01315</t>
  </si>
  <si>
    <r>
      <t>1)</t>
    </r>
    <r>
      <rPr>
        <sz val="10"/>
        <rFont val="Times New Roman"/>
        <family val="1"/>
      </rPr>
      <t>atbilstoši MK 05.05.2009. noteikumiem nr. 391 "Noteikumi par plānošanas reģionu teritorijām"</t>
    </r>
  </si>
  <si>
    <t>1.4.  Sociālās  rehabilitācijas pakalpojumu saņēmušo bērnu sadalījums pēc vardarbības veidiem</t>
  </si>
  <si>
    <t>0141</t>
  </si>
  <si>
    <t>no tiem</t>
  </si>
  <si>
    <r>
      <t xml:space="preserve">pēc </t>
    </r>
    <r>
      <rPr>
        <b/>
        <sz val="10"/>
        <rFont val="Times New Roman"/>
        <family val="1"/>
      </rPr>
      <t>emocionālas</t>
    </r>
    <r>
      <rPr>
        <sz val="10"/>
        <rFont val="Times New Roman"/>
        <family val="1"/>
      </rPr>
      <t xml:space="preserve"> vardarbības</t>
    </r>
  </si>
  <si>
    <t>01411</t>
  </si>
  <si>
    <t>tai skaitā</t>
  </si>
  <si>
    <t>ģimenē</t>
  </si>
  <si>
    <t>014111</t>
  </si>
  <si>
    <t>ārpus ģimenes</t>
  </si>
  <si>
    <t>014112</t>
  </si>
  <si>
    <r>
      <t xml:space="preserve">pēc </t>
    </r>
    <r>
      <rPr>
        <b/>
        <sz val="10"/>
        <rFont val="Times New Roman"/>
        <family val="1"/>
      </rPr>
      <t>fiziskas</t>
    </r>
    <r>
      <rPr>
        <sz val="10"/>
        <rFont val="Times New Roman"/>
        <family val="1"/>
      </rPr>
      <t xml:space="preserve"> vardarbības</t>
    </r>
  </si>
  <si>
    <t>01412</t>
  </si>
  <si>
    <t>014121</t>
  </si>
  <si>
    <t>014122</t>
  </si>
  <si>
    <r>
      <t xml:space="preserve">pēc </t>
    </r>
    <r>
      <rPr>
        <b/>
        <sz val="10"/>
        <rFont val="Times New Roman"/>
        <family val="1"/>
      </rPr>
      <t>seksuālas</t>
    </r>
    <r>
      <rPr>
        <sz val="10"/>
        <rFont val="Times New Roman"/>
        <family val="1"/>
      </rPr>
      <t xml:space="preserve"> vardarbības</t>
    </r>
  </si>
  <si>
    <t>01413</t>
  </si>
  <si>
    <t>014131</t>
  </si>
  <si>
    <t>014132</t>
  </si>
  <si>
    <r>
      <t xml:space="preserve">pēc </t>
    </r>
    <r>
      <rPr>
        <b/>
        <sz val="10"/>
        <rFont val="Times New Roman"/>
        <family val="1"/>
      </rPr>
      <t>pamešanas novārtā</t>
    </r>
  </si>
  <si>
    <t>01414</t>
  </si>
  <si>
    <t>014141</t>
  </si>
  <si>
    <t>014142</t>
  </si>
  <si>
    <r>
      <t xml:space="preserve">pēc </t>
    </r>
    <r>
      <rPr>
        <b/>
        <sz val="10"/>
        <rFont val="Times New Roman"/>
        <family val="1"/>
      </rPr>
      <t>vairāku</t>
    </r>
    <r>
      <rPr>
        <sz val="10"/>
        <rFont val="Times New Roman"/>
        <family val="1"/>
      </rPr>
      <t xml:space="preserve"> veidu kombinācijas</t>
    </r>
  </si>
  <si>
    <t>01415</t>
  </si>
  <si>
    <t>014151</t>
  </si>
  <si>
    <t>014152</t>
  </si>
  <si>
    <t>1.5. Sociālās rehabilitācijas pakalpojuma kursa ilgums</t>
  </si>
  <si>
    <r>
      <t xml:space="preserve">Pārskata gada laikā </t>
    </r>
    <r>
      <rPr>
        <sz val="10"/>
        <rFont val="Times New Roman"/>
        <family val="1"/>
      </rPr>
      <t xml:space="preserve">rehabilitācijas pakalpojumu  </t>
    </r>
    <r>
      <rPr>
        <sz val="10"/>
        <color indexed="10"/>
        <rFont val="Times New Roman"/>
        <family val="1"/>
      </rPr>
      <t xml:space="preserve">institūcijā </t>
    </r>
    <r>
      <rPr>
        <sz val="10"/>
        <rFont val="Times New Roman"/>
        <family val="1"/>
      </rPr>
      <t>saņēma</t>
    </r>
    <r>
      <rPr>
        <b/>
        <sz val="10"/>
        <rFont val="Times New Roman"/>
        <family val="1"/>
      </rPr>
      <t xml:space="preserve"> bērni - kopā</t>
    </r>
  </si>
  <si>
    <t>0151</t>
  </si>
  <si>
    <t xml:space="preserve">no tiem </t>
  </si>
  <si>
    <t>ar noteikto rehabilitācijas kursu, īsāku par 30 dienām</t>
  </si>
  <si>
    <t>01511</t>
  </si>
  <si>
    <t>ar noteikto rehabilitācijas kursu - 30 dienas</t>
  </si>
  <si>
    <t>01512</t>
  </si>
  <si>
    <t>ar  noteikto rehabilitācijas kursu - 60 dienas</t>
  </si>
  <si>
    <t>01513</t>
  </si>
  <si>
    <t>ar noteikto rehabilitācijas kursu, ilgāku par 60 dienām</t>
  </si>
  <si>
    <t>01514</t>
  </si>
  <si>
    <t>1.6. Sociālās rehabilitācijas pakalpojuma konsultāciju skaits</t>
  </si>
  <si>
    <r>
      <t xml:space="preserve">Pārskata gada laikā </t>
    </r>
    <r>
      <rPr>
        <sz val="10"/>
        <rFont val="Times New Roman"/>
        <family val="1"/>
      </rPr>
      <t xml:space="preserve">rehabilitācijas pakalpojumu </t>
    </r>
    <r>
      <rPr>
        <sz val="10"/>
        <color indexed="10"/>
        <rFont val="Times New Roman"/>
        <family val="1"/>
      </rPr>
      <t xml:space="preserve">dzīvesvietā </t>
    </r>
    <r>
      <rPr>
        <sz val="10"/>
        <rFont val="Times New Roman"/>
        <family val="1"/>
      </rPr>
      <t>saņēma</t>
    </r>
    <r>
      <rPr>
        <b/>
        <sz val="10"/>
        <rFont val="Times New Roman"/>
        <family val="1"/>
      </rPr>
      <t xml:space="preserve"> bērni - kopā</t>
    </r>
  </si>
  <si>
    <t>0161</t>
  </si>
  <si>
    <t>maksimālais valsts apmaksāto rehabilitācijas konsultāciju skaits (10 konsultācijas)</t>
  </si>
  <si>
    <t>01611</t>
  </si>
  <si>
    <r>
      <t xml:space="preserve">konsultāciju skaits  </t>
    </r>
    <r>
      <rPr>
        <b/>
        <sz val="10"/>
        <rFont val="Times New Roman"/>
        <family val="1"/>
      </rPr>
      <t xml:space="preserve">mazāks </t>
    </r>
    <r>
      <rPr>
        <sz val="10"/>
        <rFont val="Times New Roman"/>
        <family val="1"/>
      </rPr>
      <t>par 10</t>
    </r>
  </si>
  <si>
    <t>01612</t>
  </si>
  <si>
    <r>
      <t xml:space="preserve">konsultāciju skaits </t>
    </r>
    <r>
      <rPr>
        <b/>
        <sz val="10"/>
        <rFont val="Times New Roman"/>
        <family val="1"/>
      </rPr>
      <t xml:space="preserve">lielāks </t>
    </r>
    <r>
      <rPr>
        <sz val="10"/>
        <rFont val="Times New Roman"/>
        <family val="1"/>
      </rPr>
      <t>par 10</t>
    </r>
  </si>
  <si>
    <t>01613</t>
  </si>
  <si>
    <t xml:space="preserve">1.7. Sociālās rehabilitācijas pakalpojumu sniedzēja sadarbība saistībā ar sociālās rehabilitācijas pakalpojumu sniegšanu bērnam </t>
  </si>
  <si>
    <t>0171</t>
  </si>
  <si>
    <t xml:space="preserve">no tiem - sociālās rehabilitācijas pakalpojumu sniedzējs </t>
  </si>
  <si>
    <t>sadarbojās ar bērna ģimeni</t>
  </si>
  <si>
    <t>01711</t>
  </si>
  <si>
    <t>sadarbojās ar tās pašvaldības sociālo dienestu, kuras teritorijā reģistrēta bērna dzīvesvieta</t>
  </si>
  <si>
    <t>01712</t>
  </si>
  <si>
    <t>2. PILNĪBĀ UN DAĻĒJI SOCIĀLĀS REHABILITĀCIJAS PAKALPOJUMU SAŅĒMUŠO BĒRNU SKAITS UN PAKALPOJUMA PĀRTRAUKŠANAS IEMESLI PĀRSKATA GADĀ</t>
  </si>
  <si>
    <t xml:space="preserve">2.1. Iziets pilns piešķirtais sociālās rehabilitācijas kurss </t>
  </si>
  <si>
    <r>
      <t xml:space="preserve">Pārskata gada laikā  – </t>
    </r>
    <r>
      <rPr>
        <b/>
        <sz val="10"/>
        <rFont val="Times New Roman"/>
        <family val="1"/>
      </rPr>
      <t>bērni kopā</t>
    </r>
  </si>
  <si>
    <t>0211</t>
  </si>
  <si>
    <t xml:space="preserve">no tiem    </t>
  </si>
  <si>
    <t xml:space="preserve">0 - 1g. v. </t>
  </si>
  <si>
    <t>02111</t>
  </si>
  <si>
    <t>pēc emocionālas vardarbības</t>
  </si>
  <si>
    <t>021111</t>
  </si>
  <si>
    <t>pēc fiziskas vardarbības</t>
  </si>
  <si>
    <t>021112</t>
  </si>
  <si>
    <t>pēc seksuālas vardarbības</t>
  </si>
  <si>
    <t>021113</t>
  </si>
  <si>
    <t>pēc pamešanas novārtā</t>
  </si>
  <si>
    <t>021114</t>
  </si>
  <si>
    <t>pēc vairāku veidu kombinācijas</t>
  </si>
  <si>
    <t>021115</t>
  </si>
  <si>
    <t xml:space="preserve"> 2 - 4 g. v. </t>
  </si>
  <si>
    <t>02112</t>
  </si>
  <si>
    <t>021121</t>
  </si>
  <si>
    <t>021122</t>
  </si>
  <si>
    <t>021123</t>
  </si>
  <si>
    <t>021124</t>
  </si>
  <si>
    <t>021125</t>
  </si>
  <si>
    <t xml:space="preserve">5 - 6 g. v. </t>
  </si>
  <si>
    <t>02113</t>
  </si>
  <si>
    <t>021131</t>
  </si>
  <si>
    <t>021132</t>
  </si>
  <si>
    <t>021133</t>
  </si>
  <si>
    <t>021134</t>
  </si>
  <si>
    <t>021135</t>
  </si>
  <si>
    <t xml:space="preserve">7 - 12 g. v. </t>
  </si>
  <si>
    <t>02114</t>
  </si>
  <si>
    <t>021141</t>
  </si>
  <si>
    <t>021142</t>
  </si>
  <si>
    <t>021143</t>
  </si>
  <si>
    <t>021144</t>
  </si>
  <si>
    <t>021145</t>
  </si>
  <si>
    <t xml:space="preserve">13 - 15 g. v. </t>
  </si>
  <si>
    <t>02115</t>
  </si>
  <si>
    <t>021151</t>
  </si>
  <si>
    <t>021152</t>
  </si>
  <si>
    <t>021153</t>
  </si>
  <si>
    <t>021154</t>
  </si>
  <si>
    <t>021155</t>
  </si>
  <si>
    <t xml:space="preserve"> 16 - 17 g. v. </t>
  </si>
  <si>
    <t>02116</t>
  </si>
  <si>
    <t>021161</t>
  </si>
  <si>
    <t>021162</t>
  </si>
  <si>
    <t>021163</t>
  </si>
  <si>
    <t>021164</t>
  </si>
  <si>
    <t>021165</t>
  </si>
  <si>
    <t>18 g. v. un vecāki</t>
  </si>
  <si>
    <t>02117</t>
  </si>
  <si>
    <t>021171</t>
  </si>
  <si>
    <t>021172</t>
  </si>
  <si>
    <t>021173</t>
  </si>
  <si>
    <t>021174</t>
  </si>
  <si>
    <t>021175</t>
  </si>
  <si>
    <r>
      <t xml:space="preserve">2.2.Pakalpojuma pārtraukšana pēc </t>
    </r>
    <r>
      <rPr>
        <b/>
        <u val="single"/>
        <sz val="11"/>
        <rFont val="Times New Roman"/>
        <family val="1"/>
      </rPr>
      <t>mazāk, nekā 50%</t>
    </r>
    <r>
      <rPr>
        <b/>
        <sz val="11"/>
        <rFont val="Times New Roman"/>
        <family val="1"/>
      </rPr>
      <t xml:space="preserve"> no piešķirtā sociālās rehabilitācijas kursa ilguma </t>
    </r>
  </si>
  <si>
    <r>
      <t xml:space="preserve">Pārskata gada laikā  – </t>
    </r>
    <r>
      <rPr>
        <b/>
        <sz val="10"/>
        <rFont val="Times New Roman"/>
        <family val="1"/>
      </rPr>
      <t>bērni kopā:</t>
    </r>
  </si>
  <si>
    <t>0221</t>
  </si>
  <si>
    <t>02211</t>
  </si>
  <si>
    <t>022111</t>
  </si>
  <si>
    <t>022112</t>
  </si>
  <si>
    <t>022113</t>
  </si>
  <si>
    <t>022114</t>
  </si>
  <si>
    <t>022115</t>
  </si>
  <si>
    <t>02212</t>
  </si>
  <si>
    <t>022121</t>
  </si>
  <si>
    <t>022122</t>
  </si>
  <si>
    <t>022123</t>
  </si>
  <si>
    <t>022124</t>
  </si>
  <si>
    <t>022125</t>
  </si>
  <si>
    <t>02213</t>
  </si>
  <si>
    <t>022131</t>
  </si>
  <si>
    <t>022132</t>
  </si>
  <si>
    <t>022133</t>
  </si>
  <si>
    <t>022134</t>
  </si>
  <si>
    <t>022135</t>
  </si>
  <si>
    <t>02214</t>
  </si>
  <si>
    <t>022141</t>
  </si>
  <si>
    <t>022142</t>
  </si>
  <si>
    <t>022143</t>
  </si>
  <si>
    <t>022144</t>
  </si>
  <si>
    <t>022145</t>
  </si>
  <si>
    <t>02215</t>
  </si>
  <si>
    <t>022151</t>
  </si>
  <si>
    <t>022152</t>
  </si>
  <si>
    <t>022153</t>
  </si>
  <si>
    <t>022154</t>
  </si>
  <si>
    <t>022155</t>
  </si>
  <si>
    <t>02216</t>
  </si>
  <si>
    <t>022161</t>
  </si>
  <si>
    <t>022162</t>
  </si>
  <si>
    <t>022163</t>
  </si>
  <si>
    <t>022164</t>
  </si>
  <si>
    <t>022165</t>
  </si>
  <si>
    <t>02217</t>
  </si>
  <si>
    <t>022171</t>
  </si>
  <si>
    <t>022172</t>
  </si>
  <si>
    <t>022173</t>
  </si>
  <si>
    <t>022174</t>
  </si>
  <si>
    <t>022175</t>
  </si>
  <si>
    <t>2.3. Pakalpojuma pārtraukšanas iemesli</t>
  </si>
  <si>
    <t xml:space="preserve">     rehabilitācijas sekmīgi pabeigta pirms plānotā kursa beigām</t>
  </si>
  <si>
    <t>0231</t>
  </si>
  <si>
    <t xml:space="preserve">     rehabilitācijas veida maiņa</t>
  </si>
  <si>
    <t>0232</t>
  </si>
  <si>
    <t xml:space="preserve">     veselības stāvokļa pasliktināšanās</t>
  </si>
  <si>
    <t>0233</t>
  </si>
  <si>
    <t xml:space="preserve">     pēc paša ( vecāku) iniciatīvas</t>
  </si>
  <si>
    <t>nepakļaušanās rehabilitācijas pakalpojumam (aizbēdzis, neievēro režīmu vai citas prasības)</t>
  </si>
  <si>
    <t>0235</t>
  </si>
  <si>
    <t>0236</t>
  </si>
  <si>
    <r>
      <t xml:space="preserve">2.4. Pakalpojuma pārtraukšana pēc </t>
    </r>
    <r>
      <rPr>
        <b/>
        <u val="single"/>
        <sz val="11"/>
        <rFont val="Times New Roman"/>
        <family val="1"/>
      </rPr>
      <t>vairāk, nekā 50%</t>
    </r>
    <r>
      <rPr>
        <b/>
        <sz val="11"/>
        <rFont val="Times New Roman"/>
        <family val="1"/>
      </rPr>
      <t xml:space="preserve"> no piešķirtā sociālās rehabilitācijas kursa ilguma </t>
    </r>
  </si>
  <si>
    <t>0241</t>
  </si>
  <si>
    <t>02411</t>
  </si>
  <si>
    <t>024111</t>
  </si>
  <si>
    <t>024112</t>
  </si>
  <si>
    <t>024113</t>
  </si>
  <si>
    <t>024114</t>
  </si>
  <si>
    <t>024115</t>
  </si>
  <si>
    <t>02412</t>
  </si>
  <si>
    <t>024121</t>
  </si>
  <si>
    <t>024122</t>
  </si>
  <si>
    <t>024123</t>
  </si>
  <si>
    <t>024124</t>
  </si>
  <si>
    <t>024125</t>
  </si>
  <si>
    <t>02413</t>
  </si>
  <si>
    <t>024131</t>
  </si>
  <si>
    <t>024132</t>
  </si>
  <si>
    <t>024133</t>
  </si>
  <si>
    <t>024134</t>
  </si>
  <si>
    <t>024135</t>
  </si>
  <si>
    <t>02414</t>
  </si>
  <si>
    <t>024141</t>
  </si>
  <si>
    <t>024142</t>
  </si>
  <si>
    <t>024143</t>
  </si>
  <si>
    <t>024144</t>
  </si>
  <si>
    <t>024145</t>
  </si>
  <si>
    <t>02415</t>
  </si>
  <si>
    <t>024151</t>
  </si>
  <si>
    <t>024152</t>
  </si>
  <si>
    <t>024153</t>
  </si>
  <si>
    <t>024154</t>
  </si>
  <si>
    <t>024155</t>
  </si>
  <si>
    <t>02416</t>
  </si>
  <si>
    <t>024161</t>
  </si>
  <si>
    <t>024162</t>
  </si>
  <si>
    <t>024163</t>
  </si>
  <si>
    <t>024164</t>
  </si>
  <si>
    <t>024165</t>
  </si>
  <si>
    <t>02417</t>
  </si>
  <si>
    <t>024171</t>
  </si>
  <si>
    <t>024172</t>
  </si>
  <si>
    <t>024173</t>
  </si>
  <si>
    <t>024174</t>
  </si>
  <si>
    <t>024175</t>
  </si>
  <si>
    <t>2.5. Pakalpojuma pārtraukšanas iemesli</t>
  </si>
  <si>
    <t>0251</t>
  </si>
  <si>
    <t>0252</t>
  </si>
  <si>
    <t>0253</t>
  </si>
  <si>
    <t>0254</t>
  </si>
  <si>
    <t>0255</t>
  </si>
  <si>
    <t>0256</t>
  </si>
  <si>
    <t>3. INFORMĀCIJA PAR VARDARBĪBAS  VEICĒJIEM</t>
  </si>
  <si>
    <t>3. Vardarbības veicēji pret pārskata gada laikā sociālās rehabilitācijas pakalpojumu saņēmušajiem bērniem</t>
  </si>
  <si>
    <t>Pret bērniem (kopā)</t>
  </si>
  <si>
    <t>Pret zēniem</t>
  </si>
  <si>
    <t>Pret meitenēm</t>
  </si>
  <si>
    <r>
      <t xml:space="preserve">Pārskata gada laikā </t>
    </r>
    <r>
      <rPr>
        <sz val="10"/>
        <rFont val="Times New Roman"/>
        <family val="1"/>
      </rPr>
      <t>rehabilitācijas pakalpojumu saņēma</t>
    </r>
    <r>
      <rPr>
        <b/>
        <sz val="10"/>
        <rFont val="Times New Roman"/>
        <family val="1"/>
      </rPr>
      <t xml:space="preserve"> - bērni kopā:</t>
    </r>
  </si>
  <si>
    <t>031</t>
  </si>
  <si>
    <t xml:space="preserve">no tiem  </t>
  </si>
  <si>
    <r>
      <t>vardarbības gadījumi ģimenē</t>
    </r>
    <r>
      <rPr>
        <sz val="10"/>
        <rFont val="Times New Roman"/>
        <family val="1"/>
      </rPr>
      <t xml:space="preserve"> - gadījumu skaits - </t>
    </r>
    <r>
      <rPr>
        <b/>
        <sz val="10"/>
        <rFont val="Times New Roman"/>
        <family val="1"/>
      </rPr>
      <t>kopā</t>
    </r>
  </si>
  <si>
    <t>0311</t>
  </si>
  <si>
    <t>tai skaitā vardarbības veicējs</t>
  </si>
  <si>
    <t>māte</t>
  </si>
  <si>
    <t>03111</t>
  </si>
  <si>
    <t>tēvs</t>
  </si>
  <si>
    <t>03112</t>
  </si>
  <si>
    <t>aizbildnis vai audžuvecāks</t>
  </si>
  <si>
    <t>03113</t>
  </si>
  <si>
    <t>cits mājsaimniecībā dzīvojošs radinieks</t>
  </si>
  <si>
    <t>03114</t>
  </si>
  <si>
    <t>cits mājsaimniecībā dzīvojošs cilvēks</t>
  </si>
  <si>
    <t>03115</t>
  </si>
  <si>
    <r>
      <t>vardarbības gadījumi  ārpus ģimenes</t>
    </r>
    <r>
      <rPr>
        <sz val="10"/>
        <rFont val="Times New Roman"/>
        <family val="1"/>
      </rPr>
      <t xml:space="preserve"> - gadījumu skaits - </t>
    </r>
    <r>
      <rPr>
        <b/>
        <sz val="10"/>
        <rFont val="Times New Roman"/>
        <family val="1"/>
      </rPr>
      <t>kopā</t>
    </r>
  </si>
  <si>
    <t>0312</t>
  </si>
  <si>
    <t>ārpus mājsaimniecības dzīvojošs radinieks</t>
  </si>
  <si>
    <t>03121</t>
  </si>
  <si>
    <t>ģimenes locekļu paziņa</t>
  </si>
  <si>
    <t>03122</t>
  </si>
  <si>
    <t>ar bērna izglītošanu, aprūpi vai audzināšanu saistīta persona</t>
  </si>
  <si>
    <t>03123</t>
  </si>
  <si>
    <t>svešs cilvēks</t>
  </si>
  <si>
    <t>03124</t>
  </si>
  <si>
    <t>4. PĀRSKATA GADA LAIKĀ ATKĀRTOTI SOCIĀLĀS REHABILITĀCIJAS PAKALPOJUMU SAŅĒMUŠIE BĒRNI</t>
  </si>
  <si>
    <t xml:space="preserve">4.1. Sadalījums pa vecuma grupām </t>
  </si>
  <si>
    <r>
      <t>Pārskata gada laikā</t>
    </r>
    <r>
      <rPr>
        <sz val="10"/>
        <rFont val="Times New Roman"/>
        <family val="1"/>
      </rPr>
      <t xml:space="preserve"> iestādē </t>
    </r>
    <r>
      <rPr>
        <b/>
        <sz val="10"/>
        <rFont val="Times New Roman"/>
        <family val="1"/>
      </rPr>
      <t xml:space="preserve">ATKĀRTOTI </t>
    </r>
    <r>
      <rPr>
        <sz val="10"/>
        <rFont val="Times New Roman"/>
        <family val="1"/>
      </rPr>
      <t xml:space="preserve">rehabilitācijas pakalpojumu saņēma </t>
    </r>
    <r>
      <rPr>
        <b/>
        <sz val="10"/>
        <rFont val="Times New Roman"/>
        <family val="1"/>
      </rPr>
      <t>bērni - kopā</t>
    </r>
  </si>
  <si>
    <t>0411</t>
  </si>
  <si>
    <t xml:space="preserve">                       0 - 1g. v.</t>
  </si>
  <si>
    <t>04111</t>
  </si>
  <si>
    <t>04112</t>
  </si>
  <si>
    <t>04113</t>
  </si>
  <si>
    <t>04114</t>
  </si>
  <si>
    <t>04115</t>
  </si>
  <si>
    <t>04116</t>
  </si>
  <si>
    <t>04117</t>
  </si>
  <si>
    <t>4.2. Sadalījums pēc atkārtota sociālās rehabilitācijas pakalpojuma piešķiršanas biežuma</t>
  </si>
  <si>
    <t>0421</t>
  </si>
  <si>
    <r>
      <t xml:space="preserve">no tiem - </t>
    </r>
    <r>
      <rPr>
        <b/>
        <sz val="10"/>
        <rFont val="Times New Roman"/>
        <family val="1"/>
      </rPr>
      <t>laikposmā</t>
    </r>
    <r>
      <rPr>
        <sz val="10"/>
        <rFont val="Times New Roman"/>
        <family val="1"/>
      </rPr>
      <t xml:space="preserve"> pēc iepriekšējā rehabilitācijas pakalpojuma saņemšanas</t>
    </r>
  </si>
  <si>
    <t xml:space="preserve">līdz 6 mēnešiem </t>
  </si>
  <si>
    <t>04211</t>
  </si>
  <si>
    <t xml:space="preserve">līdz 12 mēnešiem </t>
  </si>
  <si>
    <t>04212</t>
  </si>
  <si>
    <t xml:space="preserve">līdz 24 mēnešiem </t>
  </si>
  <si>
    <t>04213</t>
  </si>
  <si>
    <t xml:space="preserve">līdz 36 mēnešiem </t>
  </si>
  <si>
    <t>04214</t>
  </si>
  <si>
    <t xml:space="preserve">vairāk kā pēc 3 gadiem </t>
  </si>
  <si>
    <t>04215</t>
  </si>
  <si>
    <r>
      <t>4.3. Sadalījums pa reģioniem</t>
    </r>
    <r>
      <rPr>
        <b/>
        <vertAlign val="superscript"/>
        <sz val="11"/>
        <rFont val="Times New Roman"/>
        <family val="1"/>
      </rPr>
      <t>1)</t>
    </r>
  </si>
  <si>
    <r>
      <t>Pārskata gada laikā</t>
    </r>
    <r>
      <rPr>
        <sz val="10"/>
        <rFont val="Times New Roman"/>
        <family val="1"/>
      </rPr>
      <t xml:space="preserve"> iestādē </t>
    </r>
    <r>
      <rPr>
        <b/>
        <sz val="10"/>
        <rFont val="Times New Roman"/>
        <family val="1"/>
      </rPr>
      <t xml:space="preserve">ATKĀRTOTI </t>
    </r>
    <r>
      <rPr>
        <sz val="10"/>
        <rFont val="Times New Roman"/>
        <family val="1"/>
      </rPr>
      <t xml:space="preserve">rehabilitācijas pakalpojumu saņēma </t>
    </r>
    <r>
      <rPr>
        <b/>
        <sz val="10"/>
        <rFont val="Times New Roman"/>
        <family val="1"/>
      </rPr>
      <t>bērni - kopā:</t>
    </r>
  </si>
  <si>
    <t>0431</t>
  </si>
  <si>
    <t>04312</t>
  </si>
  <si>
    <t>04313</t>
  </si>
  <si>
    <t>04314</t>
  </si>
  <si>
    <t>04315</t>
  </si>
  <si>
    <t xml:space="preserve"> </t>
  </si>
  <si>
    <t>5.SOCIĀLĀS REHABILITĀCIJAS PAKALPOJUMU SNIEDZĒJU IEŅĒMUMI</t>
  </si>
  <si>
    <t xml:space="preserve">5. Ieņēmumi pārskata gadā </t>
  </si>
  <si>
    <r>
      <t>Kods</t>
    </r>
    <r>
      <rPr>
        <sz val="10"/>
        <rFont val="Times New Roman"/>
        <family val="1"/>
      </rPr>
      <t xml:space="preserve"> </t>
    </r>
  </si>
  <si>
    <t>Pārskata gadā kopā (Ls)</t>
  </si>
  <si>
    <t>Rehabilitācijas pakalpojumu sniegšanai saņemto līdzekļu kopapjoms</t>
  </si>
  <si>
    <t>051</t>
  </si>
  <si>
    <t xml:space="preserve">      valsts budžeta līdzekļi</t>
  </si>
  <si>
    <t>0511</t>
  </si>
  <si>
    <t xml:space="preserve">      pašvaldību budžeta līdzekļi</t>
  </si>
  <si>
    <t>0512</t>
  </si>
  <si>
    <t xml:space="preserve">      citu organizāciju vai privātpersonu līdzekļi</t>
  </si>
  <si>
    <t>0513</t>
  </si>
  <si>
    <t xml:space="preserve">      citi (norādīt, kādi)</t>
  </si>
  <si>
    <t>0514</t>
  </si>
  <si>
    <t>6. IZDEVUMI, KAS SAISTĪTI AR SOCIĀLĀS REHABILITĀCIJAS PAKALPOJUMU SNIEGŠANU</t>
  </si>
  <si>
    <t>6.1  Izdevumi pārskata gadā (faktiskie izdevumi, atbilstoši ekonomiskās klasifikācijas kodiem)</t>
  </si>
  <si>
    <t>Rehabilitācijas institūcijas vajadzībām izlietoto līdzekļu kopapjoms (bez kapitālajiem izdevumiem)</t>
  </si>
  <si>
    <t>0611</t>
  </si>
  <si>
    <t>ēdināšanai (2363 kods)</t>
  </si>
  <si>
    <t>061101</t>
  </si>
  <si>
    <t>mīkstā inventāra iegādei (2361 kods)</t>
  </si>
  <si>
    <t>061102</t>
  </si>
  <si>
    <t>mācību līdzekļu un materiālu iegādei (2370 kods)</t>
  </si>
  <si>
    <t>061103</t>
  </si>
  <si>
    <t>periodikas iegādei ( 2400 kods)</t>
  </si>
  <si>
    <t>061104</t>
  </si>
  <si>
    <t>biroja preču un inventāra iegādei (2310 kods)</t>
  </si>
  <si>
    <t>061105</t>
  </si>
  <si>
    <t>sanitāri higiēniskai apkopšanai izmantojamo materiālu iegādei (2350 kods)</t>
  </si>
  <si>
    <t>061106</t>
  </si>
  <si>
    <t>kārtējo remontu un iestādes uzturēšanas materiālu iegādei (izņemot sanitāri higiēniskos materiālus) (2350 kods)</t>
  </si>
  <si>
    <t>061107</t>
  </si>
  <si>
    <t xml:space="preserve">izdevumi par komunālajiem pakalpojumiem (2220 kods) </t>
  </si>
  <si>
    <t>061108</t>
  </si>
  <si>
    <t>izdevumi par kurināmā un enerģētisko materiālu iegādi (2320 kods)</t>
  </si>
  <si>
    <t>061109</t>
  </si>
  <si>
    <r>
      <t xml:space="preserve"> </t>
    </r>
    <r>
      <rPr>
        <b/>
        <sz val="10"/>
        <rFont val="Times New Roman"/>
        <family val="1"/>
      </rPr>
      <t>atalgojumam</t>
    </r>
    <r>
      <rPr>
        <sz val="10"/>
        <rFont val="Times New Roman"/>
        <family val="1"/>
      </rPr>
      <t xml:space="preserve"> (1100 kods)</t>
    </r>
  </si>
  <si>
    <t>061110</t>
  </si>
  <si>
    <t>darbiniekiem, kuri tieši iesaistīti rehabilitācijas procesā</t>
  </si>
  <si>
    <t>0611101</t>
  </si>
  <si>
    <r>
      <t>sociālās apdrošināšanas</t>
    </r>
    <r>
      <rPr>
        <sz val="10"/>
        <rFont val="Times New Roman"/>
        <family val="1"/>
      </rPr>
      <t xml:space="preserve"> obligātajām iemaksām, sociāla rakstura pabalstiem un kompensācijām (1200 kods)</t>
    </r>
  </si>
  <si>
    <t>061111</t>
  </si>
  <si>
    <t xml:space="preserve"> darbiniekiem, kuri tieši iesaistīti rehabilitācijas procesā</t>
  </si>
  <si>
    <t>0611111</t>
  </si>
  <si>
    <t>pārējiem izdevumiem</t>
  </si>
  <si>
    <t>061112</t>
  </si>
  <si>
    <t>Kapitālie izdevumi kopā ( 5000 kods)</t>
  </si>
  <si>
    <t>0612</t>
  </si>
  <si>
    <r>
      <t xml:space="preserve">6.2 Finanšu līdzekļu izlietojums uz vienu bērnu </t>
    </r>
    <r>
      <rPr>
        <sz val="11"/>
        <rFont val="Times New Roman"/>
        <family val="1"/>
      </rPr>
      <t>(bez kapitālajiem izdevumiem)</t>
    </r>
  </si>
  <si>
    <t>Pārskata gadā UZ VIENU BĒRNU izlietots (Ls)</t>
  </si>
  <si>
    <r>
      <t xml:space="preserve">Izlietotie līdzekļi </t>
    </r>
    <r>
      <rPr>
        <b/>
        <sz val="10"/>
        <rFont val="Times New Roman"/>
        <family val="1"/>
      </rPr>
      <t>kopā:</t>
    </r>
  </si>
  <si>
    <t>0621</t>
  </si>
  <si>
    <t>mēnesī</t>
  </si>
  <si>
    <t xml:space="preserve"> ēdināšanai </t>
  </si>
  <si>
    <t>06211</t>
  </si>
  <si>
    <t xml:space="preserve">mīkstā inventāra iegādei </t>
  </si>
  <si>
    <t>06212</t>
  </si>
  <si>
    <t xml:space="preserve">sanitāri higiēniskajiem materiāliem </t>
  </si>
  <si>
    <t>06213</t>
  </si>
  <si>
    <t>par vidējo konsultāciju skaitu uz 1 bērnu</t>
  </si>
  <si>
    <t>06214</t>
  </si>
  <si>
    <t>vidēji vienam bērnam</t>
  </si>
  <si>
    <t>par 1 konsultāciju</t>
  </si>
  <si>
    <t>06215</t>
  </si>
  <si>
    <t>viena konsultācija</t>
  </si>
  <si>
    <t>6.3 Sociālās rehabilitācijas pakalpojumus saņēmušo bērnu pavadoņi</t>
  </si>
  <si>
    <t>Pavadoņu skaits</t>
  </si>
  <si>
    <t>Summa (Ls)</t>
  </si>
  <si>
    <r>
      <t>Pārskata gada laikā</t>
    </r>
    <r>
      <rPr>
        <sz val="10"/>
        <rFont val="Times New Roman"/>
        <family val="1"/>
      </rPr>
      <t xml:space="preserve"> rehabilitācijas pakalpojumu saņēmušo bērnu pavadoņu skaits, kuri uzturējās iestādē</t>
    </r>
  </si>
  <si>
    <t>0631</t>
  </si>
  <si>
    <t>X</t>
  </si>
  <si>
    <t>Izdevumi pavadoņu uzturēšanai - kopējā summa pārskata gadā</t>
  </si>
  <si>
    <t>0632</t>
  </si>
  <si>
    <t>Izdevumi pavadoņu uzturēšanai - vidēji uz vienu pavadoni dienā</t>
  </si>
  <si>
    <t>0633</t>
  </si>
  <si>
    <t>7. SOCIĀLĀS REHABILITĀCIJAS INSTITŪCIJAS TERITORIJA, ĒKAS</t>
  </si>
  <si>
    <t>7.1. Teritorija, ēkas</t>
  </si>
  <si>
    <r>
      <t>Platība (m</t>
    </r>
    <r>
      <rPr>
        <b/>
        <vertAlign val="superscript"/>
        <sz val="10"/>
        <rFont val="Times New Roman"/>
        <family val="1"/>
      </rPr>
      <t>2)</t>
    </r>
  </si>
  <si>
    <t>Kopējā teritorijas platība</t>
  </si>
  <si>
    <t>0711</t>
  </si>
  <si>
    <t>Kopējā rehabilitācijas institūcijas ēku platība</t>
  </si>
  <si>
    <t>0712</t>
  </si>
  <si>
    <t>Individuālo nodarbību, rotaļu un atpūtas telpu kopējā platība</t>
  </si>
  <si>
    <t>0713</t>
  </si>
  <si>
    <r>
      <t xml:space="preserve">Kopējā </t>
    </r>
    <r>
      <rPr>
        <b/>
        <sz val="10"/>
        <rFont val="Times New Roman"/>
        <family val="1"/>
      </rPr>
      <t>dzīvojamo istabu</t>
    </r>
    <r>
      <rPr>
        <sz val="10"/>
        <rFont val="Times New Roman"/>
        <family val="1"/>
      </rPr>
      <t xml:space="preserve"> platība</t>
    </r>
  </si>
  <si>
    <t>0714</t>
  </si>
  <si>
    <r>
      <t>Dzīvojamo istabu platība uz 1 bērnu</t>
    </r>
    <r>
      <rPr>
        <vertAlign val="superscript"/>
        <sz val="10"/>
        <rFont val="Times New Roman"/>
        <family val="1"/>
      </rPr>
      <t>4)</t>
    </r>
  </si>
  <si>
    <t>0715</t>
  </si>
  <si>
    <r>
      <t xml:space="preserve">7.2.  Dzīvojamās istabas </t>
    </r>
    <r>
      <rPr>
        <sz val="11"/>
        <rFont val="Times New Roman"/>
        <family val="1"/>
      </rPr>
      <t>(guļamtelpas)</t>
    </r>
  </si>
  <si>
    <t xml:space="preserve">Istabu skaits </t>
  </si>
  <si>
    <t>Istabu skaits - kopā</t>
  </si>
  <si>
    <t>0721</t>
  </si>
  <si>
    <t>no tām</t>
  </si>
  <si>
    <t>1 - 2 bērni istabā</t>
  </si>
  <si>
    <t>07211</t>
  </si>
  <si>
    <t>3 - 4  bērni istabā</t>
  </si>
  <si>
    <t>07212</t>
  </si>
  <si>
    <t>5 - 6  bērni istabā</t>
  </si>
  <si>
    <t>07213</t>
  </si>
  <si>
    <t>7- 9  bērni istabā</t>
  </si>
  <si>
    <t>07214</t>
  </si>
  <si>
    <t>10 bērni un vairāk istabā</t>
  </si>
  <si>
    <t>07215</t>
  </si>
  <si>
    <t>8. SOCIĀLĀS REHABILITĀCIJAS INSTITŪCIJAS  DARBINIEKI UZ PĀRSKATA GADA 31.DECEMBRI</t>
  </si>
  <si>
    <r>
      <t>8.1. Amata nosaukums saskaņā ar profesiju klasifikatoru</t>
    </r>
    <r>
      <rPr>
        <b/>
        <vertAlign val="superscript"/>
        <sz val="11"/>
        <rFont val="Times New Roman"/>
        <family val="1"/>
      </rPr>
      <t>1)</t>
    </r>
  </si>
  <si>
    <t>Apstiprināto amata vienību skaits</t>
  </si>
  <si>
    <r>
      <t>Faktiski šajos amatos strādājošo personu skaits</t>
    </r>
    <r>
      <rPr>
        <b/>
        <vertAlign val="superscript"/>
        <sz val="10"/>
        <rFont val="Times New Roman"/>
        <family val="1"/>
      </rPr>
      <t>2)</t>
    </r>
  </si>
  <si>
    <t>Institūcijas darbinieku skaits uz pārskata gada 31.decembri – kopā</t>
  </si>
  <si>
    <t>0811</t>
  </si>
  <si>
    <t>sociālā darba speciālisti - kopā</t>
  </si>
  <si>
    <t>08111</t>
  </si>
  <si>
    <t>sociālie darbinieki (2635)</t>
  </si>
  <si>
    <t>081111</t>
  </si>
  <si>
    <t>sociālie aprūpētāji (3412)</t>
  </si>
  <si>
    <t>081112</t>
  </si>
  <si>
    <t>sociālie rehabilitētāji (3412)</t>
  </si>
  <si>
    <t>081113</t>
  </si>
  <si>
    <t>veselības aprūpes speciālisti - kopā</t>
  </si>
  <si>
    <t>08112</t>
  </si>
  <si>
    <t>psihoterapeiti (2212)</t>
  </si>
  <si>
    <t>081121</t>
  </si>
  <si>
    <t>medicīnas māsas (2221)</t>
  </si>
  <si>
    <t>081122</t>
  </si>
  <si>
    <t>citi</t>
  </si>
  <si>
    <t>081123</t>
  </si>
  <si>
    <t>pedagogi</t>
  </si>
  <si>
    <t>08113</t>
  </si>
  <si>
    <t>citi speciālisti - kopā</t>
  </si>
  <si>
    <t>08114</t>
  </si>
  <si>
    <t>sociālie pedagogi (2359)</t>
  </si>
  <si>
    <t>081141</t>
  </si>
  <si>
    <t>psihologi (2634)</t>
  </si>
  <si>
    <t>081142</t>
  </si>
  <si>
    <t>audzinātāji (5311)</t>
  </si>
  <si>
    <t>081143</t>
  </si>
  <si>
    <t>aukles, aprūpētāji (5311)</t>
  </si>
  <si>
    <t>08115</t>
  </si>
  <si>
    <r>
      <t>administratīvais personāls</t>
    </r>
    <r>
      <rPr>
        <b/>
        <vertAlign val="superscript"/>
        <sz val="10"/>
        <rFont val="Times New Roman"/>
        <family val="1"/>
      </rPr>
      <t>3)</t>
    </r>
  </si>
  <si>
    <t>08116</t>
  </si>
  <si>
    <t>pārējie darbinieki</t>
  </si>
  <si>
    <t>08117</t>
  </si>
  <si>
    <r>
      <t>1)</t>
    </r>
    <r>
      <rPr>
        <b/>
        <sz val="10"/>
        <rFont val="Times New Roman"/>
        <family val="1"/>
      </rPr>
      <t xml:space="preserve"> </t>
    </r>
    <r>
      <rPr>
        <sz val="10"/>
        <rFont val="Times New Roman"/>
        <family val="1"/>
      </rPr>
      <t>atbilstoši ar LR MK 18.05.2010.gada noteikumiem Nr.461 apstiprinātajam profesiju klasifikatoram</t>
    </r>
  </si>
  <si>
    <r>
      <t>2)</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t>
    </r>
    <r>
      <rPr>
        <b/>
        <sz val="10"/>
        <rFont val="Times New Roman"/>
        <family val="1"/>
      </rPr>
      <t xml:space="preserve"> kopējais iestādes darbinieku</t>
    </r>
    <r>
      <rPr>
        <sz val="10"/>
        <rFont val="Times New Roman"/>
        <family val="1"/>
      </rPr>
      <t xml:space="preserve">  skaits.</t>
    </r>
  </si>
  <si>
    <r>
      <t>3)</t>
    </r>
    <r>
      <rPr>
        <b/>
        <sz val="10"/>
        <rFont val="Times New Roman"/>
        <family val="1"/>
      </rPr>
      <t xml:space="preserve"> </t>
    </r>
    <r>
      <rPr>
        <sz val="10"/>
        <rFont val="Times New Roman"/>
        <family val="1"/>
      </rPr>
      <t>administratīvais personāls - direktors un direktora vietnieks,grāmatvedis, ekonomists, lietvedis, arhīva lietu speciālists, personāla inspektors</t>
    </r>
  </si>
  <si>
    <r>
      <t>4)</t>
    </r>
    <r>
      <rPr>
        <sz val="10"/>
        <rFont val="Times New Roman"/>
        <family val="1"/>
      </rPr>
      <t xml:space="preserve"> lielumu aprēķina, 0714 kodā ierakstīto dzīvojamo istabu kopējo platību dalot ar vietu skaitu institūcijā</t>
    </r>
  </si>
  <si>
    <t>9.DATI PAR SOCIĀLĀS REHABILITĀCIJAS INSTITŪCIJAS VADĪTĀJU</t>
  </si>
  <si>
    <t>9. Institūcijas vadītāja izglītība</t>
  </si>
  <si>
    <t>Atbilstošo atzīmēt ar "1"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</si>
  <si>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</si>
  <si>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091</t>
  </si>
  <si>
    <r>
      <t xml:space="preserve">otrā līmeņa profesionālā augstākā vai akadēmiskā izglītība </t>
    </r>
    <r>
      <rPr>
        <b/>
        <sz val="10"/>
        <rFont val="Times New Roman"/>
        <family val="1"/>
      </rPr>
      <t>citā profesijā</t>
    </r>
  </si>
  <si>
    <t>092</t>
  </si>
  <si>
    <t>pirmā līmeņa profesionālā augstākā izglītība sociālās aprūpes, sociālās rehabilitācijas, sociālās palīdzības organizēšanas jomā</t>
  </si>
  <si>
    <t>093</t>
  </si>
  <si>
    <t>t.sk., iegūst otrā līmeņa profesionālo augstāko vai akadēmisko izglītību</t>
  </si>
  <si>
    <t>0931</t>
  </si>
  <si>
    <t>cita izglītība</t>
  </si>
  <si>
    <t>094</t>
  </si>
  <si>
    <t>10141</t>
  </si>
  <si>
    <t>10. SOCIĀLĀS REHABILITĀCIJAS PAKALPOJUMA SNIEDZĒJI DZĪVESVIETĀ</t>
  </si>
  <si>
    <t>10.Sociālās rehabilitācijas pakalpojuma sniedzēju skaits un  profesijas nosaukums saskaņā ar profesiju klasifikatoru</t>
  </si>
  <si>
    <t>Pakalpojumu sniedzēju personu skaits</t>
  </si>
  <si>
    <t>citas profesijas (norādīt, kādas)</t>
  </si>
  <si>
    <t xml:space="preserve">                                                             (amats)    </t>
  </si>
  <si>
    <t>(vārds, uzvārds)                           (paraksts)</t>
  </si>
  <si>
    <t>(vārds, uzvārds)                            (paraksts)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</si>
  <si>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</si>
  <si>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 xml:space="preserve">Institūcijas direktors (vadītājs): </t>
  </si>
  <si>
    <t>0234</t>
  </si>
  <si>
    <t>cits bērns</t>
  </si>
  <si>
    <t>03125</t>
  </si>
  <si>
    <t xml:space="preserve">LV - </t>
  </si>
  <si>
    <t>Tālrunis</t>
  </si>
  <si>
    <t>E - pasts</t>
  </si>
  <si>
    <t>Sociālās rehabilitācijas pakalpojumu sniedzējas institūcijas direktors / vadītājs</t>
  </si>
  <si>
    <t>2011. GADĀ</t>
  </si>
  <si>
    <r>
      <t xml:space="preserve">Kontaktinformācija: </t>
    </r>
    <r>
      <rPr>
        <sz val="10"/>
        <rFont val="Times New Roman"/>
        <family val="1"/>
      </rPr>
      <t xml:space="preserve">tālrunis:       </t>
    </r>
  </si>
  <si>
    <t xml:space="preserve">E-pasts:    </t>
  </si>
  <si>
    <t xml:space="preserve">Datums:                                   </t>
  </si>
  <si>
    <t>līdz 2012.gada 15.februārim</t>
  </si>
  <si>
    <t xml:space="preserve">     cits iemesls (norādīt, kāds)</t>
  </si>
  <si>
    <t xml:space="preserve">Pārskatu sagatavoja: </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</si>
</sst>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 _L_s"/>
    <numFmt numFmtId="165" formatCode="m/d/yy;@"/>
  </numFmts>
  <fonts count="53">
    <font>
      <sz val="10"/>
      <name val="Arial"/>
      <family val="2"/>
    </font>
    <font>
      <sz val="10"/>
      <name val="Times New Roman"/>
      <family val="1"/>
    </font>
    <font>
      <b/>
      <sz val="10"/>
      <name val="Times New Roman"/>
      <family val="1"/>
    </font>
    <font>
      <sz val="10"/>
      <color indexed="10"/>
      <name val="Times New Roman"/>
      <family val="1"/>
    </font>
    <font>
      <b/>
      <sz val="11"/>
      <name val="Times New Roman"/>
      <family val="1"/>
    </font>
    <font>
      <b/>
      <i/>
      <sz val="10"/>
      <name val="Times New Roman"/>
      <family val="1"/>
    </font>
    <font>
      <b/>
      <sz val="20"/>
      <name val="Times New Roman"/>
      <family val="1"/>
    </font>
    <font>
      <sz val="11"/>
      <name val="Times New Roman"/>
      <family val="1"/>
    </font>
    <font>
      <b/>
      <i/>
      <sz val="10"/>
      <color indexed="10"/>
      <name val="Times New Roman"/>
      <family val="1"/>
    </font>
    <font>
      <b/>
      <i/>
      <sz val="10"/>
      <color indexed="12"/>
      <name val="Times New Roman"/>
      <family val="1"/>
    </font>
    <font>
      <b/>
      <vertAlign val="superscript"/>
      <sz val="11"/>
      <name val="Times New Roman"/>
      <family val="1"/>
    </font>
    <font>
      <b/>
      <vertAlign val="superscript"/>
      <sz val="10"/>
      <name val="Times New Roman"/>
      <family val="1"/>
    </font>
    <font>
      <b/>
      <u val="single"/>
      <sz val="11"/>
      <name val="Times New Roman"/>
      <family val="1"/>
    </font>
    <font>
      <b/>
      <sz val="10"/>
      <color indexed="20"/>
      <name val="Times New Roman"/>
      <family val="1"/>
    </font>
    <font>
      <vertAlign val="superscript"/>
      <sz val="10"/>
      <name val="Times New Roman"/>
      <family val="1"/>
    </font>
    <font>
      <b/>
      <i/>
      <sz val="10"/>
      <color indexed="12"/>
      <name val="Times New Roman Baltic"/>
      <family val="1"/>
    </font>
    <font>
      <b/>
      <i/>
      <sz val="10"/>
      <color indexed="18"/>
      <name val="Times New Roman"/>
      <family val="1"/>
    </font>
    <font>
      <sz val="9"/>
      <name val="Times New Roman"/>
      <family val="1"/>
    </font>
    <font>
      <sz val="10"/>
      <color indexed="12"/>
      <name val="Times New Roman"/>
      <family val="1"/>
    </font>
    <font>
      <u val="single"/>
      <sz val="9"/>
      <name val="Times New Roman"/>
      <family val="1"/>
    </font>
    <font>
      <u val="single"/>
      <sz val="10"/>
      <color indexed="20"/>
      <name val="Arial"/>
      <family val="2"/>
    </font>
    <font>
      <u val="single"/>
      <sz val="10"/>
      <color indexed="12"/>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8"/>
      <name val="Times New Roman"/>
      <family val="2"/>
    </font>
    <font>
      <b/>
      <sz val="10"/>
      <color indexed="8"/>
      <name val="Times New Roman"/>
      <family val="2"/>
    </font>
    <font>
      <b/>
      <sz val="14"/>
      <color indexed="8"/>
      <name val="Times New Roman"/>
      <family val="2"/>
    </font>
    <font>
      <b/>
      <sz val="11"/>
      <color indexed="8"/>
      <name val="Times New Roman"/>
      <family val="2"/>
    </font>
    <font>
      <b/>
      <sz val="18"/>
      <color indexed="8"/>
      <name val="Times New Roman"/>
      <family val="2"/>
    </font>
    <font>
      <sz val="11"/>
      <color indexed="8"/>
      <name val="Times New Roman"/>
      <family val="2"/>
    </font>
    <font>
      <i/>
      <sz val="9"/>
      <color indexed="8"/>
      <name val="Times New Roman"/>
      <family val="2"/>
    </font>
    <font>
      <b/>
      <i/>
      <sz val="12"/>
      <color indexed="8"/>
      <name val="Times New Roman"/>
      <family val="2"/>
    </font>
    <font>
      <sz val="12"/>
      <color indexed="8"/>
      <name val="Times New Roman"/>
      <family val="2"/>
    </font>
    <font>
      <b/>
      <i/>
      <sz val="11"/>
      <color indexed="8"/>
      <name val="Times New Roman"/>
      <family val="2"/>
    </font>
    <font>
      <sz val="10"/>
      <color indexed="8"/>
      <name val="Arial"/>
      <family val="2"/>
    </font>
    <font>
      <sz val="8"/>
      <color indexed="8"/>
      <name val="Times New Roman"/>
      <family val="2"/>
    </font>
    <font>
      <b/>
      <sz val="8"/>
      <color indexed="36"/>
      <name val="Times New Roman"/>
      <family val="2"/>
    </font>
    <font>
      <b/>
      <sz val="10"/>
      <color indexed="36"/>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medium">
        <color indexed="8"/>
      </left>
      <right style="thin">
        <color indexed="8"/>
      </right>
      <top>
        <color indexed="63"/>
      </top>
      <bottom style="medium">
        <color indexed="8"/>
      </bottom>
    </border>
    <border>
      <left>
        <color indexed="63"/>
      </left>
      <right>
        <color indexed="63"/>
      </right>
      <top style="thin"/>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5" fillId="3" borderId="0" applyNumberFormat="0" applyBorder="0" applyAlignment="0" applyProtection="0"/>
    <xf numFmtId="0" fontId="24" fillId="20" borderId="1" applyNumberFormat="0" applyAlignment="0" applyProtection="0"/>
    <xf numFmtId="0" fontId="32"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26"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28" fillId="0" borderId="9" applyNumberFormat="0" applyFill="0" applyAlignment="0" applyProtection="0"/>
    <xf numFmtId="0" fontId="25" fillId="0" borderId="0" applyNumberFormat="0" applyFill="0" applyBorder="0" applyAlignment="0" applyProtection="0"/>
  </cellStyleXfs>
  <cellXfs count="301">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pplyProtection="1">
      <alignment/>
      <protection/>
    </xf>
    <xf numFmtId="0" fontId="6" fillId="0" borderId="0" xfId="0" applyFont="1" applyAlignment="1">
      <alignment horizontal="center" vertical="center" wrapText="1"/>
    </xf>
    <xf numFmtId="49" fontId="1" fillId="0" borderId="0" xfId="0" applyNumberFormat="1" applyFont="1" applyAlignment="1" applyProtection="1">
      <alignment/>
      <protection/>
    </xf>
    <xf numFmtId="0" fontId="1" fillId="0" borderId="0" xfId="0" applyFont="1" applyFill="1" applyAlignment="1" applyProtection="1">
      <alignment/>
      <protection/>
    </xf>
    <xf numFmtId="49" fontId="4" fillId="24" borderId="10" xfId="0" applyNumberFormat="1" applyFont="1" applyFill="1" applyBorder="1" applyAlignment="1" applyProtection="1">
      <alignment horizontal="center" vertical="center" wrapText="1"/>
      <protection/>
    </xf>
    <xf numFmtId="0" fontId="2" fillId="24" borderId="10" xfId="0" applyFont="1" applyFill="1" applyBorder="1" applyAlignment="1" applyProtection="1">
      <alignment horizontal="center" wrapText="1"/>
      <protection/>
    </xf>
    <xf numFmtId="0" fontId="2" fillId="24" borderId="11" xfId="0" applyFont="1" applyFill="1" applyBorder="1" applyAlignment="1" applyProtection="1">
      <alignment horizontal="center"/>
      <protection/>
    </xf>
    <xf numFmtId="0" fontId="2" fillId="24" borderId="12" xfId="0" applyFont="1" applyFill="1" applyBorder="1" applyAlignment="1" applyProtection="1">
      <alignment horizontal="center"/>
      <protection/>
    </xf>
    <xf numFmtId="49" fontId="2" fillId="0" borderId="13" xfId="0" applyNumberFormat="1" applyFont="1" applyBorder="1" applyAlignment="1" applyProtection="1">
      <alignment horizontal="left" vertical="center" wrapText="1"/>
      <protection/>
    </xf>
    <xf numFmtId="1" fontId="8" fillId="0" borderId="13" xfId="0" applyNumberFormat="1" applyFont="1" applyBorder="1" applyAlignment="1" applyProtection="1">
      <alignment horizontal="center"/>
      <protection/>
    </xf>
    <xf numFmtId="1" fontId="8" fillId="0" borderId="14" xfId="0" applyNumberFormat="1" applyFont="1" applyBorder="1" applyAlignment="1" applyProtection="1">
      <alignment horizontal="center"/>
      <protection/>
    </xf>
    <xf numFmtId="0" fontId="1" fillId="0" borderId="15" xfId="0" applyFont="1" applyBorder="1" applyAlignment="1" applyProtection="1">
      <alignment/>
      <protection/>
    </xf>
    <xf numFmtId="49" fontId="1" fillId="0" borderId="15" xfId="0" applyNumberFormat="1" applyFont="1" applyBorder="1" applyAlignment="1" applyProtection="1">
      <alignment horizontal="center"/>
      <protection/>
    </xf>
    <xf numFmtId="0" fontId="8" fillId="0" borderId="15" xfId="0" applyFont="1" applyBorder="1" applyAlignment="1" applyProtection="1">
      <alignment horizontal="center"/>
      <protection/>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1" fillId="0" borderId="15" xfId="0" applyFont="1" applyBorder="1" applyAlignment="1" applyProtection="1">
      <alignment wrapText="1"/>
      <protection/>
    </xf>
    <xf numFmtId="49" fontId="1" fillId="0" borderId="15" xfId="0" applyNumberFormat="1" applyFont="1" applyBorder="1" applyAlignment="1" applyProtection="1">
      <alignment horizontal="center" wrapText="1"/>
      <protection/>
    </xf>
    <xf numFmtId="49" fontId="1" fillId="0" borderId="17" xfId="0" applyNumberFormat="1" applyFont="1" applyBorder="1" applyAlignment="1" applyProtection="1">
      <alignment horizontal="center" wrapText="1"/>
      <protection/>
    </xf>
    <xf numFmtId="0" fontId="8" fillId="0" borderId="17" xfId="0" applyFont="1" applyBorder="1" applyAlignment="1" applyProtection="1">
      <alignment horizontal="center"/>
      <protection/>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49" fontId="2" fillId="24" borderId="19" xfId="0" applyNumberFormat="1" applyFont="1" applyFill="1" applyBorder="1" applyAlignment="1" applyProtection="1">
      <alignment horizontal="center" vertical="center"/>
      <protection/>
    </xf>
    <xf numFmtId="0" fontId="2" fillId="24" borderId="19" xfId="0" applyFont="1" applyFill="1" applyBorder="1" applyAlignment="1" applyProtection="1">
      <alignment horizontal="center" wrapText="1"/>
      <protection/>
    </xf>
    <xf numFmtId="0" fontId="2" fillId="24" borderId="19" xfId="0" applyFont="1" applyFill="1" applyBorder="1" applyAlignment="1" applyProtection="1">
      <alignment horizontal="center" vertical="center"/>
      <protection/>
    </xf>
    <xf numFmtId="0" fontId="2" fillId="24" borderId="20" xfId="0" applyFont="1" applyFill="1" applyBorder="1" applyAlignment="1" applyProtection="1">
      <alignment horizontal="center" vertical="center"/>
      <protection/>
    </xf>
    <xf numFmtId="49" fontId="2" fillId="0" borderId="13" xfId="0" applyNumberFormat="1" applyFont="1" applyBorder="1" applyAlignment="1" applyProtection="1">
      <alignment horizontal="left"/>
      <protection/>
    </xf>
    <xf numFmtId="49" fontId="1" fillId="0" borderId="21" xfId="0" applyNumberFormat="1" applyFont="1" applyBorder="1" applyAlignment="1" applyProtection="1">
      <alignment horizontal="center"/>
      <protection/>
    </xf>
    <xf numFmtId="0" fontId="8" fillId="0" borderId="21" xfId="0" applyFont="1" applyBorder="1" applyAlignment="1" applyProtection="1">
      <alignment horizontal="center"/>
      <protection/>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49" fontId="2" fillId="24" borderId="10" xfId="0" applyNumberFormat="1"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1" fillId="0" borderId="0" xfId="0" applyFont="1" applyAlignment="1" applyProtection="1">
      <alignment vertical="center"/>
      <protection/>
    </xf>
    <xf numFmtId="0" fontId="2" fillId="0" borderId="23" xfId="0" applyFont="1" applyBorder="1" applyAlignment="1" applyProtection="1">
      <alignment/>
      <protection/>
    </xf>
    <xf numFmtId="49" fontId="1" fillId="0" borderId="13" xfId="0" applyNumberFormat="1" applyFont="1" applyBorder="1" applyAlignment="1" applyProtection="1">
      <alignment/>
      <protection/>
    </xf>
    <xf numFmtId="49" fontId="2" fillId="0" borderId="13" xfId="0" applyNumberFormat="1" applyFont="1" applyBorder="1" applyAlignment="1" applyProtection="1">
      <alignment/>
      <protection/>
    </xf>
    <xf numFmtId="0" fontId="8" fillId="0" borderId="13" xfId="0" applyFont="1" applyBorder="1" applyAlignment="1" applyProtection="1">
      <alignment horizontal="center"/>
      <protection/>
    </xf>
    <xf numFmtId="0" fontId="8" fillId="0" borderId="14" xfId="0" applyFont="1" applyBorder="1" applyAlignment="1" applyProtection="1">
      <alignment horizontal="center"/>
      <protection/>
    </xf>
    <xf numFmtId="49" fontId="1" fillId="0" borderId="15" xfId="0" applyNumberFormat="1" applyFont="1" applyBorder="1" applyAlignment="1" applyProtection="1">
      <alignment/>
      <protection/>
    </xf>
    <xf numFmtId="0" fontId="1" fillId="0" borderId="17" xfId="0" applyFont="1" applyBorder="1" applyAlignment="1" applyProtection="1">
      <alignment/>
      <protection/>
    </xf>
    <xf numFmtId="49" fontId="1" fillId="0" borderId="17" xfId="0" applyNumberFormat="1" applyFont="1" applyBorder="1" applyAlignment="1" applyProtection="1">
      <alignment horizontal="center"/>
      <protection/>
    </xf>
    <xf numFmtId="0" fontId="11" fillId="0" borderId="0" xfId="0" applyFont="1" applyBorder="1" applyAlignment="1" applyProtection="1">
      <alignment/>
      <protection/>
    </xf>
    <xf numFmtId="49" fontId="1" fillId="0" borderId="0" xfId="0" applyNumberFormat="1" applyFont="1" applyBorder="1" applyAlignment="1" applyProtection="1">
      <alignment/>
      <protection/>
    </xf>
    <xf numFmtId="0" fontId="1" fillId="0" borderId="0" xfId="0" applyFont="1" applyBorder="1" applyAlignment="1" applyProtection="1">
      <alignment/>
      <protection/>
    </xf>
    <xf numFmtId="49" fontId="1" fillId="0" borderId="15" xfId="0" applyNumberFormat="1" applyFont="1" applyBorder="1" applyAlignment="1" applyProtection="1">
      <alignment horizontal="left"/>
      <protection/>
    </xf>
    <xf numFmtId="0" fontId="8" fillId="0" borderId="16" xfId="0" applyFont="1" applyBorder="1" applyAlignment="1" applyProtection="1">
      <alignment horizontal="center"/>
      <protection/>
    </xf>
    <xf numFmtId="0" fontId="1" fillId="0" borderId="15" xfId="0" applyFont="1" applyBorder="1" applyAlignment="1" applyProtection="1">
      <alignment/>
      <protection/>
    </xf>
    <xf numFmtId="49" fontId="1" fillId="0" borderId="15" xfId="0" applyNumberFormat="1" applyFont="1" applyBorder="1" applyAlignment="1" applyProtection="1">
      <alignment horizontal="right"/>
      <protection/>
    </xf>
    <xf numFmtId="0" fontId="1" fillId="0" borderId="0" xfId="0" applyFont="1" applyAlignment="1" applyProtection="1">
      <alignment/>
      <protection/>
    </xf>
    <xf numFmtId="49" fontId="1" fillId="0" borderId="17" xfId="0" applyNumberFormat="1" applyFont="1" applyBorder="1" applyAlignment="1" applyProtection="1">
      <alignment horizontal="left"/>
      <protection/>
    </xf>
    <xf numFmtId="49" fontId="1" fillId="0" borderId="17" xfId="0" applyNumberFormat="1" applyFont="1" applyBorder="1" applyAlignment="1" applyProtection="1">
      <alignment horizontal="right"/>
      <protection/>
    </xf>
    <xf numFmtId="0" fontId="1" fillId="0" borderId="0" xfId="0" applyFont="1" applyAlignment="1" applyProtection="1">
      <alignment horizontal="center"/>
      <protection/>
    </xf>
    <xf numFmtId="1" fontId="8" fillId="0" borderId="24" xfId="0" applyNumberFormat="1" applyFont="1" applyBorder="1" applyAlignment="1" applyProtection="1">
      <alignment horizontal="center"/>
      <protection/>
    </xf>
    <xf numFmtId="1" fontId="9" fillId="0" borderId="13" xfId="0" applyNumberFormat="1" applyFont="1" applyBorder="1" applyAlignment="1" applyProtection="1">
      <alignment horizontal="center"/>
      <protection locked="0"/>
    </xf>
    <xf numFmtId="1" fontId="9" fillId="0" borderId="14" xfId="0" applyNumberFormat="1" applyFont="1" applyBorder="1" applyAlignment="1" applyProtection="1">
      <alignment horizontal="center"/>
      <protection locked="0"/>
    </xf>
    <xf numFmtId="1" fontId="8" fillId="0" borderId="15" xfId="0" applyNumberFormat="1" applyFont="1" applyBorder="1" applyAlignment="1" applyProtection="1">
      <alignment horizontal="center"/>
      <protection/>
    </xf>
    <xf numFmtId="1" fontId="8" fillId="0" borderId="17" xfId="0" applyNumberFormat="1" applyFont="1" applyBorder="1" applyAlignment="1" applyProtection="1">
      <alignment horizontal="center"/>
      <protection/>
    </xf>
    <xf numFmtId="49" fontId="2" fillId="24" borderId="25" xfId="0" applyNumberFormat="1" applyFont="1" applyFill="1" applyBorder="1" applyAlignment="1" applyProtection="1">
      <alignment horizontal="center" vertical="center"/>
      <protection/>
    </xf>
    <xf numFmtId="0" fontId="2" fillId="24" borderId="25" xfId="0" applyFont="1" applyFill="1" applyBorder="1" applyAlignment="1" applyProtection="1">
      <alignment horizontal="center" vertical="center" wrapText="1"/>
      <protection/>
    </xf>
    <xf numFmtId="0" fontId="2" fillId="24" borderId="25" xfId="0" applyFont="1" applyFill="1" applyBorder="1" applyAlignment="1" applyProtection="1">
      <alignment horizontal="center" vertical="center"/>
      <protection/>
    </xf>
    <xf numFmtId="0" fontId="2" fillId="24" borderId="26" xfId="0" applyFont="1" applyFill="1" applyBorder="1" applyAlignment="1" applyProtection="1">
      <alignment horizontal="center" vertical="center"/>
      <protection/>
    </xf>
    <xf numFmtId="49" fontId="1" fillId="0" borderId="15" xfId="0" applyNumberFormat="1" applyFont="1" applyBorder="1" applyAlignment="1" applyProtection="1">
      <alignment/>
      <protection/>
    </xf>
    <xf numFmtId="49" fontId="1" fillId="0" borderId="17" xfId="0" applyNumberFormat="1" applyFont="1" applyBorder="1" applyAlignment="1" applyProtection="1">
      <alignment/>
      <protection/>
    </xf>
    <xf numFmtId="0" fontId="13" fillId="0" borderId="0" xfId="0" applyFont="1" applyAlignment="1" applyProtection="1">
      <alignment/>
      <protection/>
    </xf>
    <xf numFmtId="0" fontId="5" fillId="0" borderId="0" xfId="0" applyFont="1" applyAlignment="1" applyProtection="1">
      <alignment/>
      <protection/>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49" fontId="2" fillId="0" borderId="15" xfId="0" applyNumberFormat="1" applyFont="1" applyBorder="1" applyAlignment="1" applyProtection="1">
      <alignment/>
      <protection/>
    </xf>
    <xf numFmtId="0" fontId="8" fillId="0" borderId="24" xfId="0" applyFont="1" applyBorder="1" applyAlignment="1" applyProtection="1">
      <alignment horizontal="center"/>
      <protection/>
    </xf>
    <xf numFmtId="49" fontId="2" fillId="0" borderId="17" xfId="0" applyNumberFormat="1" applyFont="1" applyBorder="1" applyAlignment="1" applyProtection="1">
      <alignment/>
      <protection/>
    </xf>
    <xf numFmtId="0" fontId="8" fillId="0" borderId="27" xfId="0" applyFont="1" applyBorder="1" applyAlignment="1" applyProtection="1">
      <alignment horizontal="center"/>
      <protection/>
    </xf>
    <xf numFmtId="49" fontId="4" fillId="24" borderId="10" xfId="0" applyNumberFormat="1" applyFont="1" applyFill="1" applyBorder="1" applyAlignment="1" applyProtection="1">
      <alignment horizontal="center" vertical="center"/>
      <protection/>
    </xf>
    <xf numFmtId="49" fontId="2" fillId="0" borderId="24" xfId="0" applyNumberFormat="1" applyFont="1" applyBorder="1" applyAlignment="1" applyProtection="1">
      <alignment/>
      <protection/>
    </xf>
    <xf numFmtId="49" fontId="2" fillId="0" borderId="19" xfId="0" applyNumberFormat="1" applyFont="1" applyBorder="1" applyAlignment="1" applyProtection="1">
      <alignment/>
      <protection/>
    </xf>
    <xf numFmtId="0" fontId="8" fillId="0" borderId="19" xfId="0" applyFont="1" applyBorder="1" applyAlignment="1" applyProtection="1">
      <alignment horizontal="center"/>
      <protection/>
    </xf>
    <xf numFmtId="0" fontId="2" fillId="24" borderId="28" xfId="0" applyFont="1" applyFill="1" applyBorder="1" applyAlignment="1" applyProtection="1">
      <alignment horizontal="center" vertical="center" wrapText="1"/>
      <protection/>
    </xf>
    <xf numFmtId="0" fontId="2" fillId="24" borderId="26" xfId="0"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left"/>
      <protection/>
    </xf>
    <xf numFmtId="0" fontId="9" fillId="0" borderId="29"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9" fillId="0" borderId="30" xfId="0" applyFont="1" applyBorder="1" applyAlignment="1" applyProtection="1">
      <alignment horizontal="center"/>
      <protection locked="0"/>
    </xf>
    <xf numFmtId="0" fontId="8" fillId="0" borderId="30" xfId="0" applyFont="1" applyBorder="1" applyAlignment="1" applyProtection="1">
      <alignment horizontal="center"/>
      <protection/>
    </xf>
    <xf numFmtId="0" fontId="9" fillId="0" borderId="27" xfId="0" applyFont="1" applyBorder="1" applyAlignment="1" applyProtection="1">
      <alignment horizontal="center"/>
      <protection locked="0"/>
    </xf>
    <xf numFmtId="49" fontId="2" fillId="24" borderId="31" xfId="0" applyNumberFormat="1" applyFont="1" applyFill="1" applyBorder="1" applyAlignment="1" applyProtection="1">
      <alignment horizontal="center" vertical="center"/>
      <protection/>
    </xf>
    <xf numFmtId="1" fontId="8" fillId="0" borderId="29" xfId="0" applyNumberFormat="1" applyFont="1" applyBorder="1" applyAlignment="1" applyProtection="1">
      <alignment horizontal="center"/>
      <protection/>
    </xf>
    <xf numFmtId="0" fontId="1" fillId="0" borderId="32" xfId="0" applyFont="1" applyBorder="1" applyAlignment="1" applyProtection="1">
      <alignment/>
      <protection/>
    </xf>
    <xf numFmtId="0" fontId="1" fillId="0" borderId="33" xfId="0" applyFont="1" applyBorder="1" applyAlignment="1" applyProtection="1">
      <alignment/>
      <protection/>
    </xf>
    <xf numFmtId="0" fontId="1" fillId="0" borderId="34" xfId="0" applyFont="1" applyBorder="1" applyAlignment="1" applyProtection="1">
      <alignment/>
      <protection/>
    </xf>
    <xf numFmtId="0" fontId="1" fillId="0" borderId="35" xfId="0" applyFont="1" applyBorder="1" applyAlignment="1" applyProtection="1">
      <alignment/>
      <protection/>
    </xf>
    <xf numFmtId="0" fontId="1"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49" fontId="8" fillId="0" borderId="0" xfId="0" applyNumberFormat="1" applyFont="1" applyBorder="1" applyAlignment="1" applyProtection="1">
      <alignment horizontal="center"/>
      <protection/>
    </xf>
    <xf numFmtId="0" fontId="8" fillId="0" borderId="29" xfId="0" applyFont="1" applyBorder="1" applyAlignment="1" applyProtection="1">
      <alignment horizontal="center"/>
      <protection/>
    </xf>
    <xf numFmtId="0" fontId="1" fillId="0" borderId="17" xfId="0" applyFont="1" applyBorder="1" applyAlignment="1" applyProtection="1">
      <alignment/>
      <protection/>
    </xf>
    <xf numFmtId="49" fontId="1" fillId="0" borderId="0" xfId="0" applyNumberFormat="1" applyFont="1" applyBorder="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0" fontId="2" fillId="24" borderId="12" xfId="0" applyFont="1" applyFill="1" applyBorder="1" applyAlignment="1" applyProtection="1">
      <alignment horizontal="center" vertical="center" wrapText="1"/>
      <protection/>
    </xf>
    <xf numFmtId="0" fontId="1" fillId="0" borderId="36" xfId="0" applyFont="1" applyBorder="1" applyAlignment="1" applyProtection="1">
      <alignment/>
      <protection/>
    </xf>
    <xf numFmtId="0" fontId="1" fillId="0" borderId="32" xfId="0" applyFont="1" applyBorder="1" applyAlignment="1" applyProtection="1">
      <alignment/>
      <protection/>
    </xf>
    <xf numFmtId="0" fontId="1" fillId="0" borderId="34" xfId="0" applyFont="1" applyBorder="1" applyAlignment="1" applyProtection="1">
      <alignment/>
      <protection locked="0"/>
    </xf>
    <xf numFmtId="0" fontId="0" fillId="0" borderId="35" xfId="0" applyBorder="1" applyAlignment="1" applyProtection="1">
      <alignment/>
      <protection/>
    </xf>
    <xf numFmtId="49" fontId="2" fillId="0" borderId="24" xfId="0" applyNumberFormat="1" applyFont="1" applyBorder="1" applyAlignment="1" applyProtection="1">
      <alignment/>
      <protection/>
    </xf>
    <xf numFmtId="0" fontId="8" fillId="0" borderId="37" xfId="0" applyFont="1" applyBorder="1" applyAlignment="1" applyProtection="1">
      <alignment horizontal="center"/>
      <protection/>
    </xf>
    <xf numFmtId="49" fontId="1" fillId="0" borderId="15" xfId="0" applyNumberFormat="1" applyFont="1" applyFill="1" applyBorder="1" applyAlignment="1" applyProtection="1">
      <alignment horizontal="center"/>
      <protection/>
    </xf>
    <xf numFmtId="0" fontId="0" fillId="0" borderId="0" xfId="0" applyBorder="1" applyAlignment="1" applyProtection="1">
      <alignment/>
      <protection/>
    </xf>
    <xf numFmtId="0" fontId="1" fillId="0" borderId="15" xfId="0" applyFont="1" applyBorder="1" applyAlignment="1" applyProtection="1">
      <alignment horizontal="left" vertical="center"/>
      <protection/>
    </xf>
    <xf numFmtId="0" fontId="1" fillId="0" borderId="21" xfId="0" applyFont="1" applyBorder="1" applyAlignment="1" applyProtection="1">
      <alignment horizontal="left" vertical="center"/>
      <protection/>
    </xf>
    <xf numFmtId="49" fontId="1" fillId="0" borderId="21" xfId="0" applyNumberFormat="1" applyFont="1" applyBorder="1" applyAlignment="1" applyProtection="1">
      <alignment horizontal="right"/>
      <protection/>
    </xf>
    <xf numFmtId="0" fontId="9" fillId="0" borderId="20" xfId="0" applyFont="1" applyBorder="1" applyAlignment="1" applyProtection="1">
      <alignment horizontal="center"/>
      <protection locked="0"/>
    </xf>
    <xf numFmtId="49" fontId="2" fillId="24" borderId="10" xfId="0" applyNumberFormat="1" applyFont="1" applyFill="1" applyBorder="1" applyAlignment="1" applyProtection="1">
      <alignment horizontal="center" vertical="center" wrapText="1"/>
      <protection/>
    </xf>
    <xf numFmtId="0" fontId="1" fillId="0" borderId="13" xfId="0" applyFont="1" applyBorder="1" applyAlignment="1" applyProtection="1">
      <alignment horizontal="center"/>
      <protection/>
    </xf>
    <xf numFmtId="2" fontId="8" fillId="0" borderId="14" xfId="0" applyNumberFormat="1" applyFont="1" applyBorder="1" applyAlignment="1" applyProtection="1">
      <alignment horizontal="center"/>
      <protection/>
    </xf>
    <xf numFmtId="0" fontId="1" fillId="0" borderId="15" xfId="0" applyFont="1" applyBorder="1" applyAlignment="1" applyProtection="1">
      <alignment horizontal="center"/>
      <protection/>
    </xf>
    <xf numFmtId="0" fontId="0" fillId="0" borderId="0" xfId="0" applyFill="1" applyBorder="1" applyAlignment="1" applyProtection="1">
      <alignment/>
      <protection/>
    </xf>
    <xf numFmtId="0" fontId="1" fillId="0" borderId="15" xfId="0" applyFont="1" applyBorder="1" applyAlignment="1" applyProtection="1">
      <alignment horizontal="center" wrapText="1"/>
      <protection/>
    </xf>
    <xf numFmtId="164" fontId="9" fillId="0" borderId="16" xfId="0" applyNumberFormat="1" applyFont="1" applyBorder="1" applyAlignment="1" applyProtection="1">
      <alignment horizontal="center"/>
      <protection locked="0"/>
    </xf>
    <xf numFmtId="0" fontId="1" fillId="0" borderId="17" xfId="0" applyFont="1" applyBorder="1" applyAlignment="1" applyProtection="1">
      <alignment horizontal="center" wrapText="1"/>
      <protection/>
    </xf>
    <xf numFmtId="164" fontId="9" fillId="0" borderId="18" xfId="0" applyNumberFormat="1" applyFont="1" applyBorder="1" applyAlignment="1" applyProtection="1">
      <alignment horizontal="center"/>
      <protection locked="0"/>
    </xf>
    <xf numFmtId="0" fontId="1" fillId="0" borderId="14" xfId="0" applyFont="1" applyBorder="1" applyAlignment="1" applyProtection="1">
      <alignment horizontal="center"/>
      <protection/>
    </xf>
    <xf numFmtId="49" fontId="2" fillId="0" borderId="15" xfId="0" applyNumberFormat="1" applyFont="1" applyBorder="1" applyAlignment="1" applyProtection="1">
      <alignment horizontal="left"/>
      <protection/>
    </xf>
    <xf numFmtId="49" fontId="2" fillId="0" borderId="17" xfId="0" applyNumberFormat="1" applyFont="1" applyBorder="1" applyAlignment="1" applyProtection="1">
      <alignment horizontal="left"/>
      <protection/>
    </xf>
    <xf numFmtId="0" fontId="1" fillId="0" borderId="17" xfId="0" applyFont="1" applyBorder="1" applyAlignment="1" applyProtection="1">
      <alignment horizontal="center"/>
      <protection/>
    </xf>
    <xf numFmtId="49" fontId="0" fillId="0" borderId="0" xfId="0" applyNumberFormat="1" applyFont="1" applyAlignment="1" applyProtection="1">
      <alignment/>
      <protection/>
    </xf>
    <xf numFmtId="0" fontId="0" fillId="0" borderId="0" xfId="0" applyFont="1" applyAlignment="1" applyProtection="1">
      <alignment/>
      <protection/>
    </xf>
    <xf numFmtId="49" fontId="2" fillId="0" borderId="13" xfId="0" applyNumberFormat="1" applyFont="1" applyFill="1" applyBorder="1" applyAlignment="1" applyProtection="1">
      <alignment horizontal="left" wrapText="1"/>
      <protection/>
    </xf>
    <xf numFmtId="49" fontId="2" fillId="0" borderId="15" xfId="0" applyNumberFormat="1" applyFont="1" applyFill="1" applyBorder="1" applyAlignment="1" applyProtection="1">
      <alignment horizontal="left" wrapText="1"/>
      <protection/>
    </xf>
    <xf numFmtId="49" fontId="2" fillId="0" borderId="17" xfId="0" applyNumberFormat="1" applyFont="1" applyFill="1" applyBorder="1" applyAlignment="1" applyProtection="1">
      <alignment horizontal="left" wrapText="1"/>
      <protection/>
    </xf>
    <xf numFmtId="0" fontId="0" fillId="0" borderId="38" xfId="0" applyFont="1" applyBorder="1" applyAlignment="1" applyProtection="1">
      <alignment/>
      <protection/>
    </xf>
    <xf numFmtId="0" fontId="0" fillId="0" borderId="39" xfId="0" applyFont="1" applyBorder="1" applyAlignment="1" applyProtection="1">
      <alignment/>
      <protection/>
    </xf>
    <xf numFmtId="49" fontId="2" fillId="0" borderId="40" xfId="0" applyNumberFormat="1" applyFont="1" applyFill="1" applyBorder="1" applyAlignment="1" applyProtection="1">
      <alignment horizontal="center" wrapText="1"/>
      <protection/>
    </xf>
    <xf numFmtId="0" fontId="2" fillId="24" borderId="41" xfId="0" applyFont="1" applyFill="1" applyBorder="1" applyAlignment="1" applyProtection="1">
      <alignment horizontal="center" vertical="center" wrapText="1"/>
      <protection/>
    </xf>
    <xf numFmtId="2" fontId="8" fillId="0" borderId="13" xfId="0" applyNumberFormat="1" applyFont="1" applyBorder="1" applyAlignment="1" applyProtection="1">
      <alignment horizontal="center"/>
      <protection/>
    </xf>
    <xf numFmtId="1" fontId="9" fillId="0" borderId="16" xfId="0" applyNumberFormat="1" applyFont="1" applyBorder="1" applyAlignment="1" applyProtection="1">
      <alignment horizontal="center"/>
      <protection locked="0"/>
    </xf>
    <xf numFmtId="2" fontId="8"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locked="0"/>
    </xf>
    <xf numFmtId="2" fontId="9" fillId="0" borderId="32" xfId="0" applyNumberFormat="1" applyFont="1" applyBorder="1" applyAlignment="1" applyProtection="1">
      <alignment horizontal="center"/>
      <protection locked="0"/>
    </xf>
    <xf numFmtId="2" fontId="9" fillId="0" borderId="34" xfId="0" applyNumberFormat="1" applyFont="1" applyBorder="1" applyAlignment="1" applyProtection="1">
      <alignment horizontal="center"/>
      <protection locked="0"/>
    </xf>
    <xf numFmtId="1" fontId="9" fillId="0" borderId="18" xfId="0" applyNumberFormat="1" applyFont="1" applyBorder="1" applyAlignment="1" applyProtection="1">
      <alignment horizontal="center"/>
      <protection locked="0"/>
    </xf>
    <xf numFmtId="49" fontId="2" fillId="24" borderId="25" xfId="0" applyNumberFormat="1" applyFont="1" applyFill="1" applyBorder="1" applyAlignment="1" applyProtection="1">
      <alignment horizontal="center" vertical="center" wrapText="1"/>
      <protection/>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49" fontId="2" fillId="0" borderId="30" xfId="0" applyNumberFormat="1" applyFont="1" applyBorder="1" applyAlignment="1" applyProtection="1">
      <alignment horizontal="left"/>
      <protection/>
    </xf>
    <xf numFmtId="49" fontId="1" fillId="0" borderId="27" xfId="0" applyNumberFormat="1" applyFont="1" applyBorder="1" applyAlignment="1" applyProtection="1">
      <alignment horizontal="center"/>
      <protection/>
    </xf>
    <xf numFmtId="0" fontId="15" fillId="0" borderId="18" xfId="0" applyFont="1" applyBorder="1" applyAlignment="1" applyProtection="1">
      <alignment horizontal="center"/>
      <protection locked="0"/>
    </xf>
    <xf numFmtId="49" fontId="4" fillId="0" borderId="0" xfId="0" applyNumberFormat="1" applyFont="1" applyAlignment="1" applyProtection="1">
      <alignment/>
      <protection/>
    </xf>
    <xf numFmtId="1" fontId="9" fillId="0" borderId="16" xfId="0" applyNumberFormat="1" applyFont="1" applyFill="1" applyBorder="1" applyAlignment="1" applyProtection="1">
      <alignment horizontal="center" vertical="center" wrapText="1"/>
      <protection locked="0"/>
    </xf>
    <xf numFmtId="1" fontId="9" fillId="0" borderId="16" xfId="0" applyNumberFormat="1" applyFont="1" applyFill="1" applyBorder="1" applyAlignment="1" applyProtection="1">
      <alignment horizontal="center"/>
      <protection locked="0"/>
    </xf>
    <xf numFmtId="1" fontId="9" fillId="0" borderId="18" xfId="0" applyNumberFormat="1" applyFont="1" applyFill="1" applyBorder="1" applyAlignment="1" applyProtection="1">
      <alignment horizontal="center"/>
      <protection locked="0"/>
    </xf>
    <xf numFmtId="1" fontId="16" fillId="0" borderId="0" xfId="0" applyNumberFormat="1" applyFont="1" applyFill="1" applyBorder="1" applyAlignment="1" applyProtection="1">
      <alignment horizontal="center"/>
      <protection/>
    </xf>
    <xf numFmtId="49" fontId="0" fillId="0" borderId="0" xfId="0" applyNumberFormat="1" applyFont="1" applyBorder="1" applyAlignment="1" applyProtection="1">
      <alignment/>
      <protection/>
    </xf>
    <xf numFmtId="0" fontId="17" fillId="0" borderId="0" xfId="0" applyFont="1" applyAlignment="1" applyProtection="1">
      <alignment/>
      <protection/>
    </xf>
    <xf numFmtId="0" fontId="2" fillId="0" borderId="32" xfId="0" applyFont="1" applyBorder="1" applyAlignment="1" applyProtection="1">
      <alignment horizontal="left"/>
      <protection locked="0"/>
    </xf>
    <xf numFmtId="0" fontId="17" fillId="0" borderId="32" xfId="0" applyFont="1" applyBorder="1" applyAlignment="1" applyProtection="1">
      <alignment/>
      <protection/>
    </xf>
    <xf numFmtId="0" fontId="1" fillId="0" borderId="32" xfId="0" applyFont="1" applyBorder="1" applyAlignment="1" applyProtection="1">
      <alignment/>
      <protection locked="0"/>
    </xf>
    <xf numFmtId="0" fontId="2" fillId="0" borderId="0" xfId="0" applyFont="1" applyBorder="1" applyAlignment="1" applyProtection="1">
      <alignment/>
      <protection locked="0"/>
    </xf>
    <xf numFmtId="0" fontId="16" fillId="0" borderId="0" xfId="0" applyFont="1" applyBorder="1" applyAlignment="1" applyProtection="1">
      <alignment horizontal="left"/>
      <protection locked="0"/>
    </xf>
    <xf numFmtId="49" fontId="16" fillId="0" borderId="0" xfId="0" applyNumberFormat="1" applyFont="1" applyBorder="1" applyAlignment="1" applyProtection="1">
      <alignment horizontal="left"/>
      <protection locked="0"/>
    </xf>
    <xf numFmtId="49" fontId="1" fillId="0" borderId="0" xfId="0" applyNumberFormat="1" applyFont="1" applyAlignment="1" applyProtection="1">
      <alignment/>
      <protection locked="0"/>
    </xf>
    <xf numFmtId="0" fontId="1" fillId="0" borderId="0" xfId="0" applyFont="1" applyAlignment="1" applyProtection="1">
      <alignment/>
      <protection locked="0"/>
    </xf>
    <xf numFmtId="0" fontId="2" fillId="0" borderId="32" xfId="0" applyFont="1" applyBorder="1" applyAlignment="1" applyProtection="1">
      <alignment/>
      <protection locked="0"/>
    </xf>
    <xf numFmtId="0" fontId="1" fillId="0" borderId="0" xfId="0" applyFont="1" applyBorder="1" applyAlignment="1" applyProtection="1">
      <alignment/>
      <protection locked="0"/>
    </xf>
    <xf numFmtId="49" fontId="1" fillId="0" borderId="0" xfId="0" applyNumberFormat="1" applyFont="1" applyBorder="1" applyAlignment="1" applyProtection="1">
      <alignment/>
      <protection locked="0"/>
    </xf>
    <xf numFmtId="0" fontId="1" fillId="0" borderId="21" xfId="0" applyFont="1" applyBorder="1" applyAlignment="1" applyProtection="1">
      <alignment wrapText="1"/>
      <protection/>
    </xf>
    <xf numFmtId="0" fontId="9" fillId="0" borderId="42" xfId="0" applyFont="1" applyBorder="1" applyAlignment="1" applyProtection="1">
      <alignment horizontal="center"/>
      <protection locked="0"/>
    </xf>
    <xf numFmtId="0" fontId="0" fillId="0" borderId="0" xfId="0" applyAlignment="1">
      <alignment vertical="center"/>
    </xf>
    <xf numFmtId="0" fontId="39" fillId="0" borderId="0" xfId="0" applyNumberFormat="1" applyFont="1" applyFill="1" applyAlignment="1">
      <alignment/>
    </xf>
    <xf numFmtId="0" fontId="39" fillId="0" borderId="0" xfId="0" applyNumberFormat="1" applyFont="1" applyFill="1" applyAlignment="1">
      <alignment horizontal="right"/>
    </xf>
    <xf numFmtId="165" fontId="39" fillId="0" borderId="0" xfId="0" applyNumberFormat="1" applyFont="1" applyFill="1" applyAlignment="1">
      <alignment horizontal="right"/>
    </xf>
    <xf numFmtId="0" fontId="42" fillId="0" borderId="0" xfId="0" applyNumberFormat="1" applyFont="1" applyFill="1" applyAlignment="1">
      <alignment/>
    </xf>
    <xf numFmtId="0" fontId="40" fillId="0" borderId="0" xfId="0" applyNumberFormat="1" applyFont="1" applyFill="1" applyAlignment="1">
      <alignment/>
    </xf>
    <xf numFmtId="0" fontId="0" fillId="0" borderId="43" xfId="0" applyNumberFormat="1" applyFont="1" applyFill="1" applyBorder="1" applyAlignment="1">
      <alignment wrapText="1"/>
    </xf>
    <xf numFmtId="0" fontId="44" fillId="0" borderId="0" xfId="0" applyNumberFormat="1" applyFont="1" applyFill="1" applyAlignment="1">
      <alignment/>
    </xf>
    <xf numFmtId="0" fontId="0" fillId="0" borderId="44" xfId="0" applyNumberFormat="1" applyFont="1" applyFill="1" applyBorder="1" applyAlignment="1">
      <alignment wrapText="1"/>
    </xf>
    <xf numFmtId="0" fontId="45" fillId="0" borderId="45" xfId="0" applyNumberFormat="1" applyFont="1" applyFill="1" applyBorder="1" applyAlignment="1">
      <alignment/>
    </xf>
    <xf numFmtId="0" fontId="0" fillId="0" borderId="46" xfId="0" applyNumberFormat="1" applyFont="1" applyFill="1" applyBorder="1" applyAlignment="1">
      <alignment wrapText="1"/>
    </xf>
    <xf numFmtId="0" fontId="44" fillId="0" borderId="47" xfId="0" applyNumberFormat="1" applyFont="1" applyFill="1" applyBorder="1" applyAlignment="1">
      <alignment/>
    </xf>
    <xf numFmtId="0" fontId="1" fillId="0" borderId="17" xfId="0" applyFont="1" applyBorder="1" applyAlignment="1" applyProtection="1">
      <alignment/>
      <protection/>
    </xf>
    <xf numFmtId="0" fontId="4" fillId="24" borderId="48" xfId="0" applyFont="1" applyFill="1" applyBorder="1" applyAlignment="1" applyProtection="1">
      <alignment horizontal="left" vertical="center" wrapText="1"/>
      <protection/>
    </xf>
    <xf numFmtId="0" fontId="0" fillId="0" borderId="49" xfId="0" applyNumberFormat="1" applyFont="1" applyFill="1" applyBorder="1" applyAlignment="1">
      <alignment wrapText="1"/>
    </xf>
    <xf numFmtId="0" fontId="48" fillId="0" borderId="47" xfId="0" applyNumberFormat="1" applyFont="1" applyFill="1" applyBorder="1" applyAlignment="1">
      <alignment horizontal="center"/>
    </xf>
    <xf numFmtId="0" fontId="49" fillId="0" borderId="47" xfId="0" applyNumberFormat="1" applyFont="1" applyFill="1" applyBorder="1" applyAlignment="1">
      <alignment/>
    </xf>
    <xf numFmtId="0" fontId="44" fillId="0" borderId="49" xfId="0" applyNumberFormat="1" applyFont="1" applyFill="1" applyBorder="1" applyAlignment="1">
      <alignment/>
    </xf>
    <xf numFmtId="0" fontId="48" fillId="0" borderId="49" xfId="0" applyNumberFormat="1" applyFont="1" applyFill="1" applyBorder="1" applyAlignment="1">
      <alignment horizontal="left"/>
    </xf>
    <xf numFmtId="0" fontId="50" fillId="0" borderId="49" xfId="0" applyNumberFormat="1" applyFont="1" applyFill="1" applyBorder="1" applyAlignment="1">
      <alignment/>
    </xf>
    <xf numFmtId="0" fontId="51" fillId="0" borderId="46" xfId="0" applyNumberFormat="1" applyFont="1" applyFill="1" applyBorder="1" applyAlignment="1">
      <alignment/>
    </xf>
    <xf numFmtId="0" fontId="51" fillId="0" borderId="0" xfId="0" applyNumberFormat="1" applyFont="1" applyFill="1" applyAlignment="1">
      <alignment/>
    </xf>
    <xf numFmtId="0" fontId="52" fillId="0" borderId="46" xfId="0" applyNumberFormat="1" applyFont="1" applyFill="1" applyBorder="1" applyAlignment="1">
      <alignment/>
    </xf>
    <xf numFmtId="0" fontId="1" fillId="0" borderId="15" xfId="0" applyFont="1" applyBorder="1" applyAlignment="1" applyProtection="1">
      <alignment wrapText="1"/>
      <protection/>
    </xf>
    <xf numFmtId="0" fontId="1" fillId="0" borderId="21" xfId="0" applyFont="1" applyBorder="1" applyAlignment="1" applyProtection="1">
      <alignment/>
      <protection/>
    </xf>
    <xf numFmtId="0" fontId="4" fillId="24" borderId="31" xfId="0" applyFont="1" applyFill="1" applyBorder="1" applyAlignment="1" applyProtection="1">
      <alignment horizontal="left" vertical="center" wrapText="1"/>
      <protection/>
    </xf>
    <xf numFmtId="0" fontId="1" fillId="0" borderId="50" xfId="0" applyFont="1" applyBorder="1" applyAlignment="1" applyProtection="1">
      <alignment vertical="center"/>
      <protection/>
    </xf>
    <xf numFmtId="0" fontId="4" fillId="24" borderId="31" xfId="0" applyFont="1" applyFill="1" applyBorder="1" applyAlignment="1" applyProtection="1">
      <alignment vertical="center" wrapText="1"/>
      <protection/>
    </xf>
    <xf numFmtId="0" fontId="1" fillId="0" borderId="15" xfId="0" applyFont="1" applyBorder="1" applyAlignment="1" applyProtection="1">
      <alignment/>
      <protection/>
    </xf>
    <xf numFmtId="49" fontId="1" fillId="0" borderId="51" xfId="0" applyNumberFormat="1" applyFont="1" applyBorder="1" applyAlignment="1" applyProtection="1">
      <alignment horizontal="center" vertical="center"/>
      <protection/>
    </xf>
    <xf numFmtId="49" fontId="1" fillId="0" borderId="17" xfId="0" applyNumberFormat="1" applyFont="1" applyBorder="1" applyAlignment="1" applyProtection="1">
      <alignment/>
      <protection/>
    </xf>
    <xf numFmtId="0" fontId="44" fillId="0" borderId="47" xfId="0" applyNumberFormat="1" applyFont="1" applyFill="1" applyBorder="1" applyAlignment="1">
      <alignment/>
    </xf>
    <xf numFmtId="0" fontId="0" fillId="0" borderId="47" xfId="0" applyNumberFormat="1" applyFont="1" applyFill="1" applyBorder="1" applyAlignment="1">
      <alignment wrapText="1"/>
    </xf>
    <xf numFmtId="0" fontId="46" fillId="0" borderId="47" xfId="0" applyNumberFormat="1" applyFont="1" applyFill="1" applyBorder="1" applyAlignment="1">
      <alignment horizontal="center"/>
    </xf>
    <xf numFmtId="0" fontId="44" fillId="0" borderId="43" xfId="0" applyNumberFormat="1" applyFont="1" applyFill="1" applyBorder="1" applyAlignment="1">
      <alignment/>
    </xf>
    <xf numFmtId="0" fontId="0" fillId="0" borderId="43" xfId="0" applyNumberFormat="1" applyFont="1" applyFill="1" applyBorder="1" applyAlignment="1">
      <alignment wrapText="1"/>
    </xf>
    <xf numFmtId="0" fontId="46" fillId="0" borderId="0" xfId="0" applyNumberFormat="1" applyFont="1" applyFill="1" applyAlignment="1">
      <alignment horizontal="left"/>
    </xf>
    <xf numFmtId="0" fontId="0" fillId="0" borderId="0" xfId="0" applyAlignment="1">
      <alignment vertical="center"/>
    </xf>
    <xf numFmtId="0" fontId="47" fillId="0" borderId="47" xfId="0" applyNumberFormat="1" applyFont="1" applyFill="1" applyBorder="1" applyAlignment="1">
      <alignment horizontal="left"/>
    </xf>
    <xf numFmtId="0" fontId="43" fillId="0" borderId="0" xfId="0" applyNumberFormat="1" applyFont="1" applyFill="1" applyAlignment="1">
      <alignment horizontal="center" vertical="center" wrapText="1"/>
    </xf>
    <xf numFmtId="0" fontId="46" fillId="0" borderId="47" xfId="0" applyNumberFormat="1" applyFont="1" applyFill="1" applyBorder="1" applyAlignment="1">
      <alignment horizontal="left"/>
    </xf>
    <xf numFmtId="165" fontId="39" fillId="0" borderId="0" xfId="0" applyNumberFormat="1" applyFont="1" applyFill="1" applyAlignment="1">
      <alignment horizontal="right"/>
    </xf>
    <xf numFmtId="0" fontId="40" fillId="0" borderId="0" xfId="0" applyNumberFormat="1" applyFont="1" applyFill="1" applyAlignment="1">
      <alignment horizontal="left"/>
    </xf>
    <xf numFmtId="0" fontId="41" fillId="0" borderId="0" xfId="0" applyNumberFormat="1" applyFont="1" applyFill="1" applyAlignment="1">
      <alignment horizontal="center"/>
    </xf>
    <xf numFmtId="0" fontId="4" fillId="24" borderId="31" xfId="0" applyFont="1" applyFill="1" applyBorder="1" applyAlignment="1" applyProtection="1">
      <alignment vertical="center"/>
      <protection/>
    </xf>
    <xf numFmtId="0" fontId="2" fillId="0" borderId="23" xfId="0" applyFont="1" applyBorder="1" applyAlignment="1" applyProtection="1">
      <alignment/>
      <protection/>
    </xf>
    <xf numFmtId="49" fontId="1" fillId="0" borderId="15" xfId="0" applyNumberFormat="1" applyFont="1" applyBorder="1" applyAlignment="1" applyProtection="1">
      <alignment vertical="center"/>
      <protection/>
    </xf>
    <xf numFmtId="49" fontId="1" fillId="0" borderId="15" xfId="0" applyNumberFormat="1" applyFont="1" applyBorder="1" applyAlignment="1" applyProtection="1">
      <alignment/>
      <protection/>
    </xf>
    <xf numFmtId="49" fontId="1" fillId="0" borderId="17" xfId="0" applyNumberFormat="1" applyFont="1" applyBorder="1" applyAlignment="1" applyProtection="1">
      <alignment vertical="center"/>
      <protection/>
    </xf>
    <xf numFmtId="49" fontId="1" fillId="0" borderId="50" xfId="0" applyNumberFormat="1" applyFont="1" applyBorder="1" applyAlignment="1" applyProtection="1">
      <alignment horizontal="center" vertical="center"/>
      <protection/>
    </xf>
    <xf numFmtId="49" fontId="1" fillId="0" borderId="15" xfId="0" applyNumberFormat="1" applyFont="1" applyBorder="1" applyAlignment="1" applyProtection="1">
      <alignment horizontal="left" wrapText="1"/>
      <protection/>
    </xf>
    <xf numFmtId="49" fontId="1" fillId="0" borderId="15" xfId="0" applyNumberFormat="1" applyFont="1" applyBorder="1" applyAlignment="1" applyProtection="1">
      <alignment horizontal="left"/>
      <protection/>
    </xf>
    <xf numFmtId="0" fontId="1" fillId="0" borderId="52"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1" fillId="0" borderId="17" xfId="0" applyFont="1" applyBorder="1" applyAlignment="1" applyProtection="1">
      <alignment wrapText="1"/>
      <protection/>
    </xf>
    <xf numFmtId="0" fontId="1" fillId="0" borderId="17" xfId="0" applyFont="1" applyBorder="1" applyAlignment="1" applyProtection="1">
      <alignment vertical="center"/>
      <protection/>
    </xf>
    <xf numFmtId="0" fontId="1" fillId="0" borderId="15" xfId="0" applyFont="1" applyBorder="1" applyAlignment="1" applyProtection="1">
      <alignment vertical="center"/>
      <protection/>
    </xf>
    <xf numFmtId="0" fontId="4" fillId="24" borderId="31" xfId="0" applyFont="1" applyFill="1" applyBorder="1" applyAlignment="1" applyProtection="1">
      <alignment/>
      <protection/>
    </xf>
    <xf numFmtId="0" fontId="1" fillId="0" borderId="23" xfId="0" applyFont="1" applyBorder="1" applyAlignment="1" applyProtection="1">
      <alignment/>
      <protection/>
    </xf>
    <xf numFmtId="0" fontId="4" fillId="0" borderId="53" xfId="0" applyFont="1" applyFill="1" applyBorder="1" applyAlignment="1" applyProtection="1">
      <alignment wrapText="1"/>
      <protection/>
    </xf>
    <xf numFmtId="0" fontId="4" fillId="24" borderId="31" xfId="0" applyFont="1" applyFill="1" applyBorder="1" applyAlignment="1" applyProtection="1">
      <alignment wrapText="1"/>
      <protection/>
    </xf>
    <xf numFmtId="0" fontId="2" fillId="0" borderId="23" xfId="0" applyFont="1" applyBorder="1" applyAlignment="1" applyProtection="1">
      <alignment wrapText="1"/>
      <protection/>
    </xf>
    <xf numFmtId="0" fontId="1" fillId="0" borderId="50" xfId="0" applyFont="1" applyBorder="1" applyAlignment="1" applyProtection="1">
      <alignment vertical="center" wrapText="1"/>
      <protection/>
    </xf>
    <xf numFmtId="49" fontId="1" fillId="0" borderId="17" xfId="0" applyNumberFormat="1" applyFont="1" applyBorder="1" applyAlignment="1" applyProtection="1">
      <alignment wrapText="1"/>
      <protection/>
    </xf>
    <xf numFmtId="0" fontId="1" fillId="0" borderId="54" xfId="0" applyFont="1" applyFill="1" applyBorder="1" applyAlignment="1" applyProtection="1">
      <alignment wrapText="1"/>
      <protection/>
    </xf>
    <xf numFmtId="0" fontId="1" fillId="0" borderId="50" xfId="0" applyFont="1" applyBorder="1" applyAlignment="1" applyProtection="1">
      <alignment/>
      <protection locked="0"/>
    </xf>
    <xf numFmtId="0" fontId="1" fillId="0" borderId="54" xfId="0" applyFont="1" applyBorder="1" applyAlignment="1" applyProtection="1">
      <alignment/>
      <protection/>
    </xf>
    <xf numFmtId="0" fontId="1" fillId="0" borderId="54" xfId="0" applyFont="1" applyFill="1" applyBorder="1" applyAlignment="1" applyProtection="1">
      <alignment/>
      <protection/>
    </xf>
    <xf numFmtId="0" fontId="11" fillId="0" borderId="55" xfId="0" applyFont="1" applyBorder="1" applyAlignment="1" applyProtection="1">
      <alignment/>
      <protection/>
    </xf>
    <xf numFmtId="0" fontId="4" fillId="0" borderId="0" xfId="0" applyFont="1" applyBorder="1" applyAlignment="1" applyProtection="1">
      <alignment wrapText="1"/>
      <protection/>
    </xf>
    <xf numFmtId="0" fontId="4" fillId="24" borderId="56" xfId="0" applyFont="1" applyFill="1" applyBorder="1" applyAlignment="1" applyProtection="1">
      <alignment horizontal="left" vertical="center" wrapText="1"/>
      <protection/>
    </xf>
    <xf numFmtId="0" fontId="2" fillId="0" borderId="57" xfId="0" applyFont="1" applyBorder="1" applyAlignment="1" applyProtection="1">
      <alignment wrapText="1"/>
      <protection/>
    </xf>
    <xf numFmtId="0" fontId="4" fillId="24" borderId="57" xfId="0" applyFont="1" applyFill="1" applyBorder="1" applyAlignment="1" applyProtection="1">
      <alignment vertical="center" wrapText="1"/>
      <protection/>
    </xf>
    <xf numFmtId="0" fontId="4" fillId="24" borderId="57" xfId="0" applyFont="1" applyFill="1" applyBorder="1" applyAlignment="1" applyProtection="1">
      <alignment vertical="center"/>
      <protection/>
    </xf>
    <xf numFmtId="0" fontId="4" fillId="0" borderId="0" xfId="0" applyFont="1" applyBorder="1" applyAlignment="1" applyProtection="1">
      <alignment/>
      <protection/>
    </xf>
    <xf numFmtId="0" fontId="4" fillId="24" borderId="57" xfId="0" applyFont="1" applyFill="1" applyBorder="1" applyAlignment="1" applyProtection="1">
      <alignment wrapText="1"/>
      <protection/>
    </xf>
    <xf numFmtId="0" fontId="2" fillId="0" borderId="23" xfId="0" applyFont="1" applyFill="1" applyBorder="1" applyAlignment="1" applyProtection="1">
      <alignment wrapText="1"/>
      <protection/>
    </xf>
    <xf numFmtId="0" fontId="2" fillId="0" borderId="15" xfId="0" applyFont="1" applyBorder="1" applyAlignment="1" applyProtection="1">
      <alignment wrapText="1"/>
      <protection/>
    </xf>
    <xf numFmtId="0" fontId="1" fillId="0" borderId="15"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24" borderId="12" xfId="0" applyFont="1" applyFill="1" applyBorder="1" applyAlignment="1" applyProtection="1">
      <alignment horizontal="center" vertical="center" wrapText="1"/>
      <protection/>
    </xf>
    <xf numFmtId="49" fontId="1" fillId="0" borderId="23" xfId="0" applyNumberFormat="1" applyFont="1" applyBorder="1" applyAlignment="1" applyProtection="1">
      <alignment/>
      <protection/>
    </xf>
    <xf numFmtId="49" fontId="4" fillId="24" borderId="57" xfId="0" applyNumberFormat="1" applyFont="1" applyFill="1" applyBorder="1" applyAlignment="1" applyProtection="1">
      <alignment vertical="center" wrapText="1"/>
      <protection/>
    </xf>
    <xf numFmtId="49" fontId="2" fillId="0" borderId="23" xfId="0" applyNumberFormat="1" applyFont="1" applyBorder="1" applyAlignment="1" applyProtection="1">
      <alignment wrapText="1"/>
      <protection/>
    </xf>
    <xf numFmtId="49" fontId="1" fillId="0" borderId="54" xfId="0" applyNumberFormat="1" applyFont="1" applyBorder="1" applyAlignment="1" applyProtection="1">
      <alignment horizontal="left" wrapText="1"/>
      <protection/>
    </xf>
    <xf numFmtId="0" fontId="1" fillId="0" borderId="50" xfId="0" applyFont="1" applyBorder="1" applyAlignment="1" applyProtection="1">
      <alignment wrapText="1"/>
      <protection/>
    </xf>
    <xf numFmtId="0" fontId="2" fillId="0" borderId="48" xfId="0" applyFont="1" applyBorder="1" applyAlignment="1" applyProtection="1">
      <alignment/>
      <protection/>
    </xf>
    <xf numFmtId="49" fontId="4" fillId="24" borderId="31" xfId="0" applyNumberFormat="1" applyFont="1" applyFill="1" applyBorder="1" applyAlignment="1" applyProtection="1">
      <alignment horizontal="left" wrapText="1"/>
      <protection/>
    </xf>
    <xf numFmtId="49" fontId="1" fillId="0" borderId="15" xfId="0" applyNumberFormat="1" applyFont="1" applyBorder="1" applyAlignment="1" applyProtection="1">
      <alignment horizontal="left" vertical="center" wrapText="1"/>
      <protection/>
    </xf>
    <xf numFmtId="49" fontId="1" fillId="0" borderId="17" xfId="0" applyNumberFormat="1" applyFont="1" applyBorder="1" applyAlignment="1" applyProtection="1">
      <alignment horizontal="left" vertical="center" wrapText="1"/>
      <protection/>
    </xf>
    <xf numFmtId="0" fontId="1" fillId="0" borderId="21" xfId="0" applyFont="1" applyBorder="1" applyAlignment="1" applyProtection="1">
      <alignment wrapText="1"/>
      <protection/>
    </xf>
    <xf numFmtId="0" fontId="2" fillId="0" borderId="58" xfId="0" applyFont="1" applyBorder="1" applyAlignment="1" applyProtection="1">
      <alignment wrapText="1"/>
      <protection/>
    </xf>
    <xf numFmtId="0" fontId="1" fillId="0" borderId="54" xfId="0" applyFont="1" applyBorder="1" applyAlignment="1" applyProtection="1">
      <alignment vertical="center"/>
      <protection/>
    </xf>
    <xf numFmtId="0" fontId="2" fillId="0" borderId="59" xfId="0" applyFont="1" applyBorder="1" applyAlignment="1" applyProtection="1">
      <alignment/>
      <protection/>
    </xf>
    <xf numFmtId="0" fontId="4" fillId="0" borderId="53" xfId="0" applyFont="1" applyBorder="1" applyAlignment="1" applyProtection="1">
      <alignment horizontal="left" wrapText="1"/>
      <protection/>
    </xf>
    <xf numFmtId="49" fontId="11" fillId="0" borderId="15" xfId="0" applyNumberFormat="1" applyFont="1" applyBorder="1" applyAlignment="1" applyProtection="1">
      <alignment wrapText="1"/>
      <protection/>
    </xf>
    <xf numFmtId="0" fontId="11" fillId="0" borderId="15" xfId="0" applyFont="1" applyBorder="1" applyAlignment="1" applyProtection="1">
      <alignment horizontal="left"/>
      <protection/>
    </xf>
    <xf numFmtId="49" fontId="11" fillId="0" borderId="24" xfId="0" applyNumberFormat="1" applyFont="1" applyBorder="1" applyAlignment="1" applyProtection="1">
      <alignment horizontal="left" vertical="top" wrapText="1"/>
      <protection/>
    </xf>
    <xf numFmtId="0" fontId="11" fillId="0" borderId="24" xfId="0" applyFont="1" applyBorder="1" applyAlignment="1" applyProtection="1">
      <alignment wrapText="1"/>
      <protection/>
    </xf>
    <xf numFmtId="49" fontId="2" fillId="0" borderId="23" xfId="0" applyNumberFormat="1" applyFont="1" applyBorder="1" applyAlignment="1" applyProtection="1">
      <alignment/>
      <protection/>
    </xf>
    <xf numFmtId="49" fontId="1" fillId="0" borderId="50" xfId="0" applyNumberFormat="1" applyFont="1" applyBorder="1" applyAlignment="1" applyProtection="1">
      <alignment vertical="center"/>
      <protection/>
    </xf>
    <xf numFmtId="3" fontId="9" fillId="0" borderId="16" xfId="0" applyNumberFormat="1" applyFont="1" applyBorder="1" applyAlignment="1" applyProtection="1">
      <alignment horizontal="center"/>
      <protection locked="0"/>
    </xf>
    <xf numFmtId="0" fontId="4" fillId="0" borderId="53" xfId="0" applyFont="1" applyBorder="1" applyAlignment="1" applyProtection="1">
      <alignment horizontal="left" vertical="top" wrapText="1"/>
      <protection/>
    </xf>
    <xf numFmtId="49" fontId="4" fillId="24" borderId="31" xfId="0" applyNumberFormat="1" applyFont="1" applyFill="1" applyBorder="1" applyAlignment="1" applyProtection="1">
      <alignment horizontal="left" vertical="center" wrapText="1"/>
      <protection/>
    </xf>
    <xf numFmtId="3" fontId="9" fillId="0" borderId="18" xfId="0" applyNumberFormat="1" applyFont="1" applyBorder="1" applyAlignment="1" applyProtection="1">
      <alignment horizontal="center"/>
      <protection locked="0"/>
    </xf>
    <xf numFmtId="3" fontId="8" fillId="0" borderId="14" xfId="0" applyNumberFormat="1" applyFont="1" applyBorder="1" applyAlignment="1" applyProtection="1">
      <alignment horizontal="center"/>
      <protection/>
    </xf>
    <xf numFmtId="49" fontId="1" fillId="0" borderId="50" xfId="0" applyNumberFormat="1" applyFont="1" applyBorder="1" applyAlignment="1" applyProtection="1">
      <alignment vertical="center" wrapText="1"/>
      <protection/>
    </xf>
    <xf numFmtId="2" fontId="9" fillId="0" borderId="18" xfId="0" applyNumberFormat="1" applyFont="1" applyBorder="1" applyAlignment="1" applyProtection="1">
      <alignment horizontal="center"/>
      <protection locked="0"/>
    </xf>
    <xf numFmtId="2" fontId="9" fillId="0" borderId="60" xfId="0" applyNumberFormat="1" applyFont="1" applyBorder="1" applyAlignment="1" applyProtection="1">
      <alignment horizontal="center"/>
      <protection/>
    </xf>
    <xf numFmtId="4" fontId="2" fillId="24" borderId="12" xfId="0" applyNumberFormat="1" applyFont="1" applyFill="1" applyBorder="1" applyAlignment="1" applyProtection="1">
      <alignment horizontal="center" vertical="center"/>
      <protection/>
    </xf>
    <xf numFmtId="2" fontId="9" fillId="0" borderId="16" xfId="0" applyNumberFormat="1" applyFont="1" applyBorder="1" applyAlignment="1" applyProtection="1">
      <alignment horizontal="center"/>
      <protection locked="0"/>
    </xf>
    <xf numFmtId="49" fontId="1" fillId="0" borderId="54" xfId="0" applyNumberFormat="1" applyFont="1" applyBorder="1" applyAlignment="1" applyProtection="1">
      <alignment/>
      <protection/>
    </xf>
    <xf numFmtId="2" fontId="9" fillId="0" borderId="16" xfId="0" applyNumberFormat="1" applyFont="1" applyFill="1" applyBorder="1" applyAlignment="1" applyProtection="1">
      <alignment horizontal="center" wrapText="1"/>
      <protection locked="0"/>
    </xf>
    <xf numFmtId="49" fontId="1" fillId="0" borderId="23" xfId="0" applyNumberFormat="1" applyFont="1" applyBorder="1" applyAlignment="1" applyProtection="1">
      <alignment horizontal="left"/>
      <protection/>
    </xf>
    <xf numFmtId="2" fontId="9" fillId="0" borderId="14" xfId="0" applyNumberFormat="1" applyFont="1" applyFill="1" applyBorder="1" applyAlignment="1" applyProtection="1">
      <alignment horizontal="center" wrapText="1"/>
      <protection locked="0"/>
    </xf>
    <xf numFmtId="49" fontId="17" fillId="0" borderId="0" xfId="0" applyNumberFormat="1" applyFont="1" applyBorder="1" applyAlignment="1" applyProtection="1">
      <alignment vertical="center" wrapText="1"/>
      <protection/>
    </xf>
    <xf numFmtId="49" fontId="1" fillId="0" borderId="50" xfId="0" applyNumberFormat="1" applyFont="1" applyBorder="1" applyAlignment="1" applyProtection="1">
      <alignment/>
      <protection/>
    </xf>
    <xf numFmtId="0" fontId="1" fillId="0" borderId="32" xfId="0" applyFont="1" applyBorder="1" applyAlignment="1" applyProtection="1">
      <alignment/>
      <protection locked="0"/>
    </xf>
    <xf numFmtId="0" fontId="1" fillId="0" borderId="32"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4" fillId="0" borderId="53" xfId="0" applyFont="1" applyFill="1" applyBorder="1" applyAlignment="1" applyProtection="1">
      <alignment horizontal="left" vertical="top" wrapText="1"/>
      <protection/>
    </xf>
    <xf numFmtId="0" fontId="2" fillId="24" borderId="57" xfId="0" applyFont="1" applyFill="1" applyBorder="1" applyAlignment="1" applyProtection="1">
      <alignment horizontal="left" vertical="center" wrapText="1"/>
      <protection/>
    </xf>
    <xf numFmtId="0" fontId="1" fillId="0" borderId="23" xfId="0" applyFont="1" applyBorder="1" applyAlignment="1" applyProtection="1">
      <alignment horizontal="left" wrapText="1"/>
      <protection/>
    </xf>
    <xf numFmtId="0" fontId="1" fillId="0" borderId="54" xfId="0" applyFont="1" applyBorder="1" applyAlignment="1" applyProtection="1">
      <alignment horizontal="left"/>
      <protection/>
    </xf>
    <xf numFmtId="0" fontId="1" fillId="0" borderId="54" xfId="0" applyFont="1" applyBorder="1" applyAlignment="1" applyProtection="1">
      <alignment horizontal="left" wrapText="1"/>
      <protection/>
    </xf>
    <xf numFmtId="0" fontId="1" fillId="0" borderId="54" xfId="0" applyFont="1" applyBorder="1" applyAlignment="1" applyProtection="1">
      <alignment wrapText="1"/>
      <protection/>
    </xf>
    <xf numFmtId="0" fontId="4" fillId="24" borderId="57"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uta@gulbene" TargetMode="Externa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hyperlink" Target="mailto:ruta@gulbene.lv" TargetMode="External" /></Relationships>
</file>

<file path=xl/worksheets/sheet1.xml><?xml version="1.0" encoding="utf-8"?>
<worksheet xmlns="http://schemas.openxmlformats.org/spreadsheetml/2006/main" xmlns:r="http://schemas.openxmlformats.org/officeDocument/2006/relationships">
  <dimension ref="A1:L38"/>
  <sheetViews>
    <sheetView zoomScalePageLayoutView="0" workbookViewId="0" topLeftCell="A16">
      <selection activeCell="A17" sqref="A17"/>
    </sheetView>
  </sheetViews>
  <sheetFormatPr defaultColWidth="9.140625" defaultRowHeight="12.75"/>
  <cols>
    <col min="1" max="1" width="9.140625" style="173" customWidth="1"/>
    <col min="2" max="2" width="40.57421875" style="173" customWidth="1"/>
    <col min="3" max="3" width="4.00390625" style="173" customWidth="1"/>
    <col min="4" max="4" width="19.140625" style="173" customWidth="1"/>
    <col min="5" max="5" width="15.7109375" style="173" customWidth="1"/>
    <col min="6" max="16384" width="9.140625" style="1" customWidth="1"/>
  </cols>
  <sheetData>
    <row r="1" ht="12.75">
      <c r="D1" s="174" t="s">
        <v>0</v>
      </c>
    </row>
    <row r="2" ht="12.75">
      <c r="F2" s="2"/>
    </row>
    <row r="3" ht="12.75">
      <c r="E3" s="175" t="s">
        <v>1</v>
      </c>
    </row>
    <row r="4" ht="12.75">
      <c r="E4" s="175" t="s">
        <v>2</v>
      </c>
    </row>
    <row r="5" spans="3:5" ht="12.75">
      <c r="C5" s="214" t="s">
        <v>3</v>
      </c>
      <c r="D5" s="210"/>
      <c r="E5" s="210"/>
    </row>
    <row r="6" spans="5:6" ht="12.75">
      <c r="E6" s="176" t="s">
        <v>4</v>
      </c>
      <c r="F6" s="2"/>
    </row>
    <row r="8" spans="1:5" ht="12.75">
      <c r="A8" s="174" t="s">
        <v>5</v>
      </c>
      <c r="D8" s="215"/>
      <c r="E8" s="210"/>
    </row>
    <row r="10" spans="1:5" ht="18.75">
      <c r="A10" s="216" t="s">
        <v>6</v>
      </c>
      <c r="B10" s="210"/>
      <c r="C10" s="210"/>
      <c r="D10" s="210"/>
      <c r="E10" s="210"/>
    </row>
    <row r="11" spans="2:5" ht="18.75">
      <c r="B11" s="216" t="s">
        <v>7</v>
      </c>
      <c r="C11" s="210"/>
      <c r="D11" s="210"/>
      <c r="E11" s="210"/>
    </row>
    <row r="12" ht="12.75" customHeight="1"/>
    <row r="14" spans="1:4" ht="14.25">
      <c r="A14" s="177" t="s">
        <v>8</v>
      </c>
      <c r="D14" s="174" t="s">
        <v>9</v>
      </c>
    </row>
    <row r="15" spans="1:4" ht="14.25">
      <c r="A15" s="177" t="s">
        <v>535</v>
      </c>
      <c r="D15" s="178" t="s">
        <v>10</v>
      </c>
    </row>
    <row r="16" ht="12.75">
      <c r="D16" s="174" t="s">
        <v>11</v>
      </c>
    </row>
    <row r="17" spans="4:6" ht="12.75" customHeight="1">
      <c r="D17" s="174" t="s">
        <v>12</v>
      </c>
      <c r="F17" s="2"/>
    </row>
    <row r="18" ht="12.75" customHeight="1"/>
    <row r="19" ht="12.75">
      <c r="F19" s="2"/>
    </row>
    <row r="21" spans="1:12" ht="25.5" customHeight="1">
      <c r="A21" s="212" t="s">
        <v>13</v>
      </c>
      <c r="B21" s="210"/>
      <c r="C21" s="210"/>
      <c r="D21" s="210"/>
      <c r="E21" s="210"/>
      <c r="F21" s="4"/>
      <c r="G21" s="4"/>
      <c r="H21" s="4"/>
      <c r="I21" s="4"/>
      <c r="J21" s="4"/>
      <c r="K21" s="4"/>
      <c r="L21" s="4"/>
    </row>
    <row r="22" spans="1:12" ht="42.75" customHeight="1">
      <c r="A22" s="212" t="s">
        <v>14</v>
      </c>
      <c r="B22" s="210"/>
      <c r="C22" s="210"/>
      <c r="D22" s="210"/>
      <c r="E22" s="210"/>
      <c r="F22" s="4"/>
      <c r="G22" s="4"/>
      <c r="H22" s="4"/>
      <c r="I22" s="4"/>
      <c r="J22" s="4"/>
      <c r="K22" s="4"/>
      <c r="L22" s="4"/>
    </row>
    <row r="23" spans="1:5" ht="24.75" customHeight="1">
      <c r="A23" s="212" t="s">
        <v>531</v>
      </c>
      <c r="B23" s="210"/>
      <c r="C23" s="210"/>
      <c r="D23" s="210"/>
      <c r="E23" s="210"/>
    </row>
    <row r="24" ht="12.75">
      <c r="D24" s="179"/>
    </row>
    <row r="25" spans="1:6" ht="15">
      <c r="A25" s="180" t="s">
        <v>15</v>
      </c>
      <c r="C25" s="181"/>
      <c r="D25" s="182"/>
      <c r="E25" s="183"/>
      <c r="F25" s="2"/>
    </row>
    <row r="26" spans="2:5" ht="15.75">
      <c r="B26" s="209"/>
      <c r="C26" s="210"/>
      <c r="D26" s="210"/>
      <c r="E26" s="210"/>
    </row>
    <row r="27" spans="1:5" ht="15">
      <c r="A27" s="207" t="s">
        <v>16</v>
      </c>
      <c r="B27" s="208"/>
      <c r="C27" s="208"/>
      <c r="D27" s="208"/>
      <c r="E27" s="208"/>
    </row>
    <row r="28" spans="1:5" ht="15.75">
      <c r="A28" s="211"/>
      <c r="B28" s="205"/>
      <c r="C28" s="205"/>
      <c r="D28" s="205"/>
      <c r="E28" s="205"/>
    </row>
    <row r="29" spans="1:5" ht="15.75">
      <c r="A29" s="206"/>
      <c r="B29" s="205"/>
      <c r="C29" s="205"/>
      <c r="D29" s="205"/>
      <c r="E29" s="205"/>
    </row>
    <row r="30" spans="1:5" ht="15">
      <c r="A30" s="204" t="s">
        <v>17</v>
      </c>
      <c r="B30" s="205"/>
      <c r="C30" s="205"/>
      <c r="D30" s="205"/>
      <c r="E30" s="205"/>
    </row>
    <row r="31" spans="1:5" ht="15.75">
      <c r="A31" s="213"/>
      <c r="B31" s="205"/>
      <c r="C31" s="205"/>
      <c r="D31" s="205"/>
      <c r="E31" s="184" t="s">
        <v>527</v>
      </c>
    </row>
    <row r="32" spans="1:5" ht="15">
      <c r="A32" s="204" t="s">
        <v>528</v>
      </c>
      <c r="B32" s="205"/>
      <c r="C32" s="187"/>
      <c r="D32" s="204" t="s">
        <v>18</v>
      </c>
      <c r="E32" s="205"/>
    </row>
    <row r="33" spans="1:5" ht="15">
      <c r="A33" s="184" t="s">
        <v>19</v>
      </c>
      <c r="B33" s="188"/>
      <c r="D33" s="204" t="s">
        <v>529</v>
      </c>
      <c r="E33" s="205"/>
    </row>
    <row r="34" spans="1:5" ht="15">
      <c r="A34" s="184"/>
      <c r="B34" s="188"/>
      <c r="C34" s="179"/>
      <c r="D34" s="184"/>
      <c r="E34" s="189"/>
    </row>
    <row r="35" spans="1:5" ht="15">
      <c r="A35" s="204" t="s">
        <v>530</v>
      </c>
      <c r="B35" s="205"/>
      <c r="C35" s="205"/>
      <c r="D35" s="205"/>
      <c r="E35" s="205"/>
    </row>
    <row r="36" spans="1:5" ht="15">
      <c r="A36" s="190"/>
      <c r="B36" s="187"/>
      <c r="C36" s="187"/>
      <c r="D36" s="191"/>
      <c r="E36" s="192" t="s">
        <v>20</v>
      </c>
    </row>
    <row r="37" spans="1:5" ht="15">
      <c r="A37" s="207" t="s">
        <v>528</v>
      </c>
      <c r="B37" s="208"/>
      <c r="D37" s="207" t="s">
        <v>18</v>
      </c>
      <c r="E37" s="208"/>
    </row>
    <row r="38" spans="1:5" ht="15">
      <c r="A38" s="184" t="s">
        <v>19</v>
      </c>
      <c r="B38" s="188"/>
      <c r="D38" s="204" t="s">
        <v>529</v>
      </c>
      <c r="E38" s="205"/>
    </row>
  </sheetData>
  <sheetProtection selectLockedCells="1" selectUnlockedCells="1"/>
  <mergeCells count="20">
    <mergeCell ref="C5:E5"/>
    <mergeCell ref="D8:E8"/>
    <mergeCell ref="A10:E10"/>
    <mergeCell ref="B11:E11"/>
    <mergeCell ref="A21:E21"/>
    <mergeCell ref="A22:E22"/>
    <mergeCell ref="A23:E23"/>
    <mergeCell ref="A31:D31"/>
    <mergeCell ref="B26:E26"/>
    <mergeCell ref="A27:E27"/>
    <mergeCell ref="A28:E28"/>
    <mergeCell ref="A32:B32"/>
    <mergeCell ref="D32:E32"/>
    <mergeCell ref="D38:E38"/>
    <mergeCell ref="A29:E29"/>
    <mergeCell ref="A30:E30"/>
    <mergeCell ref="A37:B37"/>
    <mergeCell ref="D37:E37"/>
    <mergeCell ref="D33:E33"/>
    <mergeCell ref="A35:E35"/>
  </mergeCells>
  <hyperlinks>
    <hyperlink ref="D33" r:id="rId1" display="E – pasts   ruta@gulbene.lv"/>
  </hyperlinks>
  <printOptions/>
  <pageMargins left="0.7479166666666667" right="0.6902777777777778" top="0.9840277777777777" bottom="0.9840277777777777" header="0.5118055555555555" footer="0.5118055555555555"/>
  <pageSetup horizontalDpi="300" verticalDpi="300" orientation="portrait" paperSize="9" r:id="rId2"/>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1:M51"/>
  <sheetViews>
    <sheetView zoomScalePageLayoutView="0" workbookViewId="0" topLeftCell="A19">
      <selection activeCell="B32" sqref="B32:C32"/>
    </sheetView>
  </sheetViews>
  <sheetFormatPr defaultColWidth="9.140625" defaultRowHeight="12.75"/>
  <cols>
    <col min="1" max="1" width="9.28125" style="3" customWidth="1"/>
    <col min="2" max="2" width="11.57421875" style="5" customWidth="1"/>
    <col min="3" max="3" width="41.57421875" style="5" customWidth="1"/>
    <col min="4" max="4" width="11.57421875" style="5" customWidth="1"/>
    <col min="5" max="5" width="9.28125" style="3" customWidth="1"/>
    <col min="6" max="6" width="7.421875" style="3" customWidth="1"/>
    <col min="7" max="7" width="7.8515625" style="3" customWidth="1"/>
    <col min="8" max="8" width="20.7109375" style="173" customWidth="1"/>
    <col min="9" max="9" width="24.7109375" style="173" customWidth="1"/>
    <col min="10" max="10" width="13.421875" style="173" customWidth="1"/>
    <col min="11" max="16384" width="9.140625" style="3" customWidth="1"/>
  </cols>
  <sheetData>
    <row r="1" spans="1:13" ht="33.75" customHeight="1">
      <c r="A1" s="226" t="s">
        <v>21</v>
      </c>
      <c r="B1" s="226"/>
      <c r="C1" s="226"/>
      <c r="D1" s="226"/>
      <c r="E1" s="226"/>
      <c r="F1" s="226"/>
      <c r="G1" s="226"/>
      <c r="K1" s="6"/>
      <c r="L1" s="6"/>
      <c r="M1" s="6"/>
    </row>
    <row r="2" spans="1:13" ht="27" customHeight="1">
      <c r="A2" s="198" t="s">
        <v>22</v>
      </c>
      <c r="B2" s="198"/>
      <c r="C2" s="198"/>
      <c r="D2" s="7" t="s">
        <v>23</v>
      </c>
      <c r="E2" s="8" t="s">
        <v>24</v>
      </c>
      <c r="F2" s="9" t="s">
        <v>25</v>
      </c>
      <c r="G2" s="10" t="s">
        <v>26</v>
      </c>
      <c r="H2" s="183"/>
      <c r="K2" s="6"/>
      <c r="L2" s="6"/>
      <c r="M2" s="6"/>
    </row>
    <row r="3" spans="1:8" ht="13.5" customHeight="1">
      <c r="A3" s="227" t="s">
        <v>27</v>
      </c>
      <c r="B3" s="227"/>
      <c r="C3" s="227"/>
      <c r="D3" s="11" t="s">
        <v>28</v>
      </c>
      <c r="E3" s="12">
        <f>E4+E5+E6</f>
        <v>0</v>
      </c>
      <c r="F3" s="12">
        <f>F4+F5+F6</f>
        <v>0</v>
      </c>
      <c r="G3" s="13">
        <f>G4+G5+G6</f>
        <v>0</v>
      </c>
      <c r="H3" s="193" t="str">
        <f>IF(AND((E3=E8),(E8=E17),(E17=E25),(E25='1.7-2.1'!E2),(E25='3-4.3'!E3),(E3=('1.7-2.1'!E7+'2.2-2.3'!E2)+'2.4-2.5'!E2)),"OK",IF(OR((E3&lt;&gt;E8),(E8&lt;&gt;E17),(E17&lt;&gt;E25),(E25&lt;&gt;'1.7-2.1'!E2),(E25&lt;&gt;'3-4.3'!E3),(E3&lt;&gt;('1.7-2.1'!E7+'2.4-2.5'!E2))),"PĀRBAUDIET PAKALPOJUMU SAŅĒMUŠO BĒRNU SKAITU !","PĀRBAUDIET PAKALPOJUMU SAŅĒMUŠO BĒRNU SKAITU UN SADALĪJUMU OTRAJĀ TABULĀ!"))</f>
        <v>OK</v>
      </c>
    </row>
    <row r="4" spans="1:9" ht="13.5">
      <c r="A4" s="199" t="s">
        <v>29</v>
      </c>
      <c r="B4" s="201" t="s">
        <v>30</v>
      </c>
      <c r="C4" s="201"/>
      <c r="D4" s="15" t="s">
        <v>31</v>
      </c>
      <c r="E4" s="16">
        <f>F4+G4</f>
        <v>0</v>
      </c>
      <c r="F4" s="17">
        <v>0</v>
      </c>
      <c r="G4" s="18">
        <v>0</v>
      </c>
      <c r="H4" s="183"/>
      <c r="I4" s="194" t="str">
        <f>IF(AND((F3=F8),(F8=F17),(F17=F25),(F25='1.7-2.1'!F2),(F25='3-4.3'!F3),(F3=(('1.7-2.1'!F7+'2.2-2.3'!F2)+'2.4-2.5'!F2))),"OK",IF(OR((F3&lt;&gt;F8),(F8&lt;&gt;F17),(F17&lt;&gt;F25),(F25&lt;&gt;'1.7-2.1'!F2),(F25&lt;&gt;'3-4.3'!F3),(F3&lt;&gt;(('1.7-2.1'!F7+'2.2-2.3'!F2)+'2.4-2.5'!F2))),"PĀRBAUDIET PAKALPOJUMU SAŅĒMUŠO ZĒNU SKAITU !","PĀRBAUDIET PAKALPOJUMU SAŅĒMUŠO ZĒNU SKAITU UN SADALĪJUMU OTRAJĀ TABULĀ!"))</f>
        <v>OK</v>
      </c>
    </row>
    <row r="5" spans="1:10" ht="12.75" customHeight="1">
      <c r="A5" s="199"/>
      <c r="B5" s="196" t="s">
        <v>32</v>
      </c>
      <c r="C5" s="196"/>
      <c r="D5" s="20" t="s">
        <v>33</v>
      </c>
      <c r="E5" s="16">
        <f>F5+G5</f>
        <v>0</v>
      </c>
      <c r="F5" s="17">
        <v>0</v>
      </c>
      <c r="G5" s="18">
        <v>0</v>
      </c>
      <c r="H5" s="183"/>
      <c r="J5" s="194" t="str">
        <f>IF(AND((G3=G8),(G8=G17),(G17=G25),(G25='1.7-2.1'!G2),(G25='3-4.3'!G3),(G3=(('1.7-2.1'!G7+'2.2-2.3'!G2)+'2.4-2.5'!G2))),"OK",IF(OR((G3&lt;&gt;G8),(G8&lt;&gt;G17),(G17&lt;&gt;G25),(G25&lt;&gt;'1.7-2.1'!G2),(G25&lt;&gt;'3-4.3'!G3),(G3&lt;&gt;(('1.7-2.1'!G7+'2.2-2.3'!G2)+'2.4-2.5'!G2))),"PĀRBAUDIET PAKALPOJUMU SAŅĒMUŠO MEITEŅU SKAITU !","PĀRBAUDIET PAKALPOJUMU SAŅĒMUŠO MEITEŅU SKAITU UN SADALĪJUMU OTRAJĀ TABULĀ!"))</f>
        <v>OK</v>
      </c>
    </row>
    <row r="6" spans="1:8" ht="12.75" customHeight="1">
      <c r="A6" s="199"/>
      <c r="B6" s="228" t="s">
        <v>34</v>
      </c>
      <c r="C6" s="228"/>
      <c r="D6" s="21" t="s">
        <v>35</v>
      </c>
      <c r="E6" s="22">
        <f>F6+G6</f>
        <v>0</v>
      </c>
      <c r="F6" s="23">
        <v>0</v>
      </c>
      <c r="G6" s="24">
        <v>0</v>
      </c>
      <c r="H6" s="183"/>
    </row>
    <row r="7" spans="1:8" ht="26.25" customHeight="1">
      <c r="A7" s="186" t="s">
        <v>36</v>
      </c>
      <c r="B7" s="186"/>
      <c r="C7" s="186"/>
      <c r="D7" s="25" t="s">
        <v>37</v>
      </c>
      <c r="E7" s="26" t="s">
        <v>24</v>
      </c>
      <c r="F7" s="27" t="s">
        <v>38</v>
      </c>
      <c r="G7" s="28" t="s">
        <v>39</v>
      </c>
      <c r="H7" s="183"/>
    </row>
    <row r="8" spans="1:8" ht="13.5">
      <c r="A8" s="218" t="s">
        <v>40</v>
      </c>
      <c r="B8" s="218"/>
      <c r="C8" s="218"/>
      <c r="D8" s="29" t="s">
        <v>41</v>
      </c>
      <c r="E8" s="13">
        <f>E9+E10+E11+E12+E13+E14+E15</f>
        <v>0</v>
      </c>
      <c r="F8" s="13">
        <f>F9+F10+F11+F12+F13+F14+F15</f>
        <v>0</v>
      </c>
      <c r="G8" s="13">
        <f>G9+G10+G11+G12+G13+G14+G15</f>
        <v>0</v>
      </c>
      <c r="H8" s="183"/>
    </row>
    <row r="9" spans="1:8" ht="13.5">
      <c r="A9" s="225" t="s">
        <v>42</v>
      </c>
      <c r="B9" s="201" t="s">
        <v>43</v>
      </c>
      <c r="C9" s="201"/>
      <c r="D9" s="15" t="s">
        <v>44</v>
      </c>
      <c r="E9" s="16">
        <f aca="true" t="shared" si="0" ref="E9:E15">F9+G9</f>
        <v>0</v>
      </c>
      <c r="F9" s="17">
        <v>0</v>
      </c>
      <c r="G9" s="18">
        <v>0</v>
      </c>
      <c r="H9" s="193" t="str">
        <f>IF(AND((E9=SUM('1.7-2.1'!E8,'2.2-2.3'!E3,'2.4-2.5'!E3)),(F9=SUM('1.7-2.1'!F8,'2.2-2.3'!F3,'2.4-2.5'!F3)),(G9=SUM('1.7-2.1'!G8,'2.2-2.3'!G3,'2.4-2.5'!G3))),"OK",IF((F9&lt;&gt;SUM('1.7-2.1'!F8,'2.2-2.3'!F3,'2.4-2.5'!F3)),"Pārbaudiet pakalpojumu saņēmušo zēnu skaitu un sadalījumu pa rehabilitācijas kursiem!",IF((G9&lt;&gt;SUM('1.7-2.1'!G8,'2.2-2.3'!G3,'2.4-2.5'!G3)),"Pārbaudiet pakalpojumu saņēmušo meiteņu skaitu un sadalījumu pa rehabilitācijas kursiem!","Pārbaudiet pakalpojumu saņēmušo bērnu skaitu un sadalījumu pa rehabilitācijas kursiem!")))</f>
        <v>OK</v>
      </c>
    </row>
    <row r="10" spans="1:8" ht="13.5">
      <c r="A10" s="225"/>
      <c r="B10" s="201" t="s">
        <v>45</v>
      </c>
      <c r="C10" s="201"/>
      <c r="D10" s="15" t="s">
        <v>46</v>
      </c>
      <c r="E10" s="16">
        <f t="shared" si="0"/>
        <v>0</v>
      </c>
      <c r="F10" s="17">
        <v>0</v>
      </c>
      <c r="G10" s="18">
        <v>0</v>
      </c>
      <c r="H10" s="193" t="str">
        <f>IF(AND((E10=SUM('1.7-2.1'!E14,'2.2-2.3'!E9,'2.4-2.5'!E9)),(F10=SUM('1.7-2.1'!F14,'2.2-2.3'!F9,'2.4-2.5'!F9)),(G10=SUM('1.7-2.1'!G14,'2.2-2.3'!G9,'2.4-2.5'!G9))),"OK",IF((F10&lt;&gt;SUM('1.7-2.1'!F9,'2.2-2.3'!F4,'2.4-2.5'!F4)),"Pārbaudiet pakalpojumu saņēmušo zēnu skaitu un sadalījumu pa rehabilitācijas kursiem!",IF((G10&lt;&gt;SUM('1.7-2.1'!G9,'2.2-2.3'!G4,'2.4-2.5'!G4)),"Pārbaudiet pakalpojumu saņēmušo meiteņu skaitu un sadalījumu pa rehabilitācijas kursiem!","Pārbaudiet pakalpojumu saņēmušo bērnu skaitu un sadalījumu pa rehabilitācijas kursiem!")))</f>
        <v>OK</v>
      </c>
    </row>
    <row r="11" spans="1:8" ht="13.5">
      <c r="A11" s="225"/>
      <c r="B11" s="201" t="s">
        <v>47</v>
      </c>
      <c r="C11" s="201"/>
      <c r="D11" s="15" t="s">
        <v>48</v>
      </c>
      <c r="E11" s="16">
        <f t="shared" si="0"/>
        <v>0</v>
      </c>
      <c r="F11" s="17">
        <v>0</v>
      </c>
      <c r="G11" s="18">
        <v>0</v>
      </c>
      <c r="H11" s="193" t="str">
        <f>IF(AND((E11=SUM('1.7-2.1'!E20,'2.2-2.3'!E15,'2.4-2.5'!E15)),(F11=SUM('1.7-2.1'!F20,'2.2-2.3'!F15,'2.4-2.5'!F15)),(G11=SUM('1.7-2.1'!G20,'2.2-2.3'!G15,'2.4-2.5'!G15))),"OK",IF((F11&lt;&gt;SUM('1.7-2.1'!F20,'2.2-2.3'!F15,'2.4-2.5'!F15)),"Pārbaudiet pakalpojumu saņēmušo zēnu skaitu un sadalījumu pa rehabilitācijas kursiem!",IF((G11&lt;&gt;SUM('1.7-2.1'!G20,'2.2-2.3'!G15,'2.4-2.5'!G15)),"Pārbaudiet pakalpojumu saņēmušo meiteņu skaitu un sadalījumu pa rehabilitācijas kursiem!","Pārbaudiet pakalpojumu saņēmušo bērnu skaitu un sadalījumu pa rehabilitācijas kursiem!")))</f>
        <v>OK</v>
      </c>
    </row>
    <row r="12" spans="1:8" ht="13.5">
      <c r="A12" s="225"/>
      <c r="B12" s="201" t="s">
        <v>49</v>
      </c>
      <c r="C12" s="201"/>
      <c r="D12" s="15" t="s">
        <v>50</v>
      </c>
      <c r="E12" s="16">
        <f t="shared" si="0"/>
        <v>0</v>
      </c>
      <c r="F12" s="17">
        <v>0</v>
      </c>
      <c r="G12" s="18">
        <v>0</v>
      </c>
      <c r="H12" s="193" t="str">
        <f>IF(AND((E12=SUM('1.7-2.1'!E26,'2.2-2.3'!E21,'2.4-2.5'!E21)),(F12=SUM('1.7-2.1'!F26,'2.2-2.3'!F21,'2.4-2.5'!F21)),(G12=SUM('1.7-2.1'!G26,'2.2-2.3'!G21,'2.4-2.5'!G21))),"OK",IF((F12&lt;&gt;SUM('1.7-2.1'!F26,'2.2-2.3'!F21,'2.4-2.5'!F21)),"Pārbaudiet pakalpojumu saņēmušo zēnu skaitu un sadalījumu pa rehabilitācijas kursiem!",IF((G12&lt;&gt;SUM('1.7-2.1'!G26,'2.2-2.3'!G21,'2.4-2.5'!G21)),"Pārbaudiet pakalpojumu saņēmušo meiteņu skaitu un sadalījumu pa rehabilitācijas kursiem!","Pārbaudiet pakalpojumu saņēmušo bērnu skaitu un sadalījumu pa rehabilitācijas kursiem!")))</f>
        <v>OK</v>
      </c>
    </row>
    <row r="13" spans="1:8" ht="13.5">
      <c r="A13" s="225"/>
      <c r="B13" s="201" t="s">
        <v>51</v>
      </c>
      <c r="C13" s="201"/>
      <c r="D13" s="15" t="s">
        <v>52</v>
      </c>
      <c r="E13" s="16">
        <f t="shared" si="0"/>
        <v>0</v>
      </c>
      <c r="F13" s="17">
        <v>0</v>
      </c>
      <c r="G13" s="18">
        <v>0</v>
      </c>
      <c r="H13" s="193" t="str">
        <f>IF(AND((E13=SUM('1.7-2.1'!E32,'2.2-2.3'!E27,'2.4-2.5'!E27)),(F13=SUM('1.7-2.1'!F32,'2.2-2.3'!F27,'2.4-2.5'!F27)),(G13=SUM('1.7-2.1'!G32,'2.2-2.3'!G27,'2.4-2.5'!G27))),"OK",IF((F13&lt;&gt;SUM('1.7-2.1'!F32,'2.2-2.3'!F27,'2.4-2.5'!F27)),"Pārbaudiet pakalpojumu saņēmušo zēnu skaitu un sadalījumu pa rehabilitācijas kursiem!",IF((G13&lt;&gt;SUM('1.7-2.1'!G32,'2.2-2.3'!G27,'2.4-2.5'!G27)),"Pārbaudiet pakalpojumu saņēmušo meiteņu skaitu un sadalījumu pa rehabilitācijas kursiem!","Pārbaudiet pakalpojumu saņēmušo bērnu skaitu un sadalījumu pa rehabilitācijas kursiem!")))</f>
        <v>OK</v>
      </c>
    </row>
    <row r="14" spans="1:8" ht="13.5">
      <c r="A14" s="225"/>
      <c r="B14" s="201" t="s">
        <v>53</v>
      </c>
      <c r="C14" s="201"/>
      <c r="D14" s="15" t="s">
        <v>54</v>
      </c>
      <c r="E14" s="16">
        <f t="shared" si="0"/>
        <v>0</v>
      </c>
      <c r="F14" s="17">
        <v>0</v>
      </c>
      <c r="G14" s="18">
        <v>0</v>
      </c>
      <c r="H14" s="193" t="str">
        <f>IF(AND((E14=SUM('1.7-2.1'!E38,'2.2-2.3'!E33,'2.4-2.5'!E33)),(F14=SUM('1.7-2.1'!F38,'2.2-2.3'!F33,'2.4-2.5'!F33)),(G14=SUM('1.7-2.1'!G38,'2.2-2.3'!G33,'2.4-2.5'!G33))),"OK",IF((F14&lt;&gt;SUM('1.7-2.1'!F38,'2.2-2.3'!F33,'2.4-2.5'!F33)),"Pārbaudiet pakalpojumu saņēmušo zēnu skaitu un sadalījumu pa rehabilitācijas kursiem!",IF((G14&lt;&gt;SUM('1.7-2.1'!G38,'2.2-2.3'!G33,'2.4-2.5'!G33)),"Pārbaudiet pakalpojumu saņēmušo meiteņu skaitu un sadalījumu pa rehabilitācijas kursiem!","Pārbaudiet pakalpojumu saņēmušo bērnu skaitu un sadalījumu pa rehabilitācijas kursiem!")))</f>
        <v>OK</v>
      </c>
    </row>
    <row r="15" spans="1:8" ht="13.5">
      <c r="A15" s="225"/>
      <c r="B15" s="197" t="s">
        <v>55</v>
      </c>
      <c r="C15" s="197"/>
      <c r="D15" s="30" t="s">
        <v>56</v>
      </c>
      <c r="E15" s="31">
        <f t="shared" si="0"/>
        <v>0</v>
      </c>
      <c r="F15" s="32">
        <v>0</v>
      </c>
      <c r="G15" s="33">
        <v>0</v>
      </c>
      <c r="H15" s="193" t="str">
        <f>IF(AND((E15=SUM('1.7-2.1'!E44,'2.2-2.3'!E39,'2.4-2.5'!E39)),(F15=SUM('1.7-2.1'!F44,'2.2-2.3'!F39,'2.4-2.5'!F39)),(G15=SUM('1.7-2.1'!G44,'2.2-2.3'!G39,'2.4-2.5'!G39))),"OK",IF((F15&lt;&gt;SUM('1.7-2.1'!F44,'2.2-2.3'!F39,'2.4-2.5'!F39)),"Pārbaudiet pakalpojumu saņēmušo zēnu skaitu un sadalījumu pa rehabilitācijas kursiem!",IF((G15&lt;&gt;SUM('1.7-2.1'!G44,'2.2-2.3'!G39,'2.4-2.5'!G39)),"Pārbaudiet pakalpojumu saņēmušo meiteņu skaitu un sadalījumu pa rehabilitācijas kursiem!","Pārbaudiet pakalpojumu saņēmušo bērnu skaitu un sadalījumu pa rehabilitācijas kursiem!")))</f>
        <v>OK</v>
      </c>
    </row>
    <row r="16" spans="1:10" s="38" customFormat="1" ht="26.25" customHeight="1">
      <c r="A16" s="200" t="s">
        <v>57</v>
      </c>
      <c r="B16" s="200"/>
      <c r="C16" s="200"/>
      <c r="D16" s="34" t="s">
        <v>37</v>
      </c>
      <c r="E16" s="35" t="s">
        <v>24</v>
      </c>
      <c r="F16" s="36" t="s">
        <v>38</v>
      </c>
      <c r="G16" s="37" t="s">
        <v>39</v>
      </c>
      <c r="H16" s="183"/>
      <c r="I16" s="173"/>
      <c r="J16" s="173"/>
    </row>
    <row r="17" spans="1:8" ht="13.5">
      <c r="A17" s="39" t="s">
        <v>58</v>
      </c>
      <c r="B17" s="40"/>
      <c r="C17" s="40"/>
      <c r="D17" s="41" t="s">
        <v>59</v>
      </c>
      <c r="E17" s="42">
        <f>E18+E19+E20+E21+E22</f>
        <v>0</v>
      </c>
      <c r="F17" s="42">
        <f>F18+F19+F20+F21+F22</f>
        <v>0</v>
      </c>
      <c r="G17" s="43">
        <f>G18+G19+G20+G21+G22</f>
        <v>0</v>
      </c>
      <c r="H17" s="183"/>
    </row>
    <row r="18" spans="1:8" ht="13.5" customHeight="1">
      <c r="A18" s="199" t="s">
        <v>60</v>
      </c>
      <c r="B18" s="220" t="s">
        <v>61</v>
      </c>
      <c r="C18" s="220"/>
      <c r="D18" s="15" t="s">
        <v>62</v>
      </c>
      <c r="E18" s="16">
        <f>F18+G18</f>
        <v>0</v>
      </c>
      <c r="F18" s="17">
        <v>0</v>
      </c>
      <c r="G18" s="18">
        <v>0</v>
      </c>
      <c r="H18" s="183"/>
    </row>
    <row r="19" spans="1:8" ht="13.5">
      <c r="A19" s="199"/>
      <c r="B19" s="201" t="s">
        <v>63</v>
      </c>
      <c r="C19" s="201"/>
      <c r="D19" s="15" t="s">
        <v>64</v>
      </c>
      <c r="E19" s="16">
        <f>F19+G19</f>
        <v>0</v>
      </c>
      <c r="F19" s="17">
        <v>0</v>
      </c>
      <c r="G19" s="18">
        <v>0</v>
      </c>
      <c r="H19" s="183"/>
    </row>
    <row r="20" spans="1:8" ht="13.5">
      <c r="A20" s="199"/>
      <c r="B20" s="201" t="s">
        <v>65</v>
      </c>
      <c r="C20" s="201"/>
      <c r="D20" s="15" t="s">
        <v>66</v>
      </c>
      <c r="E20" s="16">
        <f>F20+G20</f>
        <v>0</v>
      </c>
      <c r="F20" s="17">
        <v>0</v>
      </c>
      <c r="G20" s="18">
        <v>0</v>
      </c>
      <c r="H20" s="183"/>
    </row>
    <row r="21" spans="1:8" ht="13.5" customHeight="1">
      <c r="A21" s="199"/>
      <c r="B21" s="201" t="s">
        <v>67</v>
      </c>
      <c r="C21" s="201"/>
      <c r="D21" s="15" t="s">
        <v>68</v>
      </c>
      <c r="E21" s="16">
        <f>F21+G21</f>
        <v>0</v>
      </c>
      <c r="F21" s="17">
        <v>0</v>
      </c>
      <c r="G21" s="18">
        <v>0</v>
      </c>
      <c r="H21" s="183"/>
    </row>
    <row r="22" spans="1:8" ht="14.25" customHeight="1">
      <c r="A22" s="199"/>
      <c r="B22" s="185" t="s">
        <v>69</v>
      </c>
      <c r="C22" s="185"/>
      <c r="D22" s="46" t="s">
        <v>70</v>
      </c>
      <c r="E22" s="22">
        <f>F22+G22</f>
        <v>0</v>
      </c>
      <c r="F22" s="23">
        <v>0</v>
      </c>
      <c r="G22" s="24">
        <v>0</v>
      </c>
      <c r="H22" s="183"/>
    </row>
    <row r="23" spans="1:7" ht="15.75">
      <c r="A23" s="47" t="s">
        <v>71</v>
      </c>
      <c r="B23" s="48"/>
      <c r="C23" s="48"/>
      <c r="D23" s="48"/>
      <c r="E23" s="49"/>
      <c r="F23" s="49"/>
      <c r="G23" s="49"/>
    </row>
    <row r="24" spans="1:10" s="38" customFormat="1" ht="28.5" customHeight="1">
      <c r="A24" s="198" t="s">
        <v>72</v>
      </c>
      <c r="B24" s="198"/>
      <c r="C24" s="198"/>
      <c r="D24" s="34" t="s">
        <v>37</v>
      </c>
      <c r="E24" s="35" t="s">
        <v>24</v>
      </c>
      <c r="F24" s="36" t="s">
        <v>38</v>
      </c>
      <c r="G24" s="37" t="s">
        <v>39</v>
      </c>
      <c r="H24" s="183"/>
      <c r="I24" s="173"/>
      <c r="J24" s="173"/>
    </row>
    <row r="25" spans="1:8" ht="13.5">
      <c r="A25" s="218" t="s">
        <v>40</v>
      </c>
      <c r="B25" s="218"/>
      <c r="C25" s="218"/>
      <c r="D25" s="29" t="s">
        <v>73</v>
      </c>
      <c r="E25" s="12">
        <f>E26+E29+E32+E35+E38</f>
        <v>0</v>
      </c>
      <c r="F25" s="12">
        <f>F26+F29+F32+F35+F38</f>
        <v>0</v>
      </c>
      <c r="G25" s="13">
        <f>G26+G29+G32+G35+G38</f>
        <v>0</v>
      </c>
      <c r="H25" s="183"/>
    </row>
    <row r="26" spans="1:8" ht="13.5">
      <c r="A26" s="199" t="s">
        <v>74</v>
      </c>
      <c r="B26" s="224" t="s">
        <v>75</v>
      </c>
      <c r="C26" s="224"/>
      <c r="D26" s="15" t="s">
        <v>76</v>
      </c>
      <c r="E26" s="16">
        <f>E27+E28</f>
        <v>0</v>
      </c>
      <c r="F26" s="16">
        <f>F27+F28</f>
        <v>0</v>
      </c>
      <c r="G26" s="51">
        <f>G27+G28</f>
        <v>0</v>
      </c>
      <c r="H26" s="193" t="str">
        <f>IF(AND(E26=SUM('1.7-2.1'!E9,'1.7-2.1'!E15,'1.7-2.1'!E21,'1.7-2.1'!E27,'1.7-2.1'!E33,'1.7-2.1'!E39,'1.7-2.1'!E45,'2.2-2.3'!E4,'2.2-2.3'!E10,'2.2-2.3'!E16,'2.2-2.3'!E22,'2.2-2.3'!E28,'2.2-2.3'!E34,'2.2-2.3'!E40,'2.4-2.5'!E4,'2.4-2.5'!E10,'2.4-2.5'!E16,'2.4-2.5'!E22,'2.4-2.5'!E28,'2.4-2.5'!E34,'2.4-2.5'!E40),F26=SUM('1.7-2.1'!F9,'1.7-2.1'!F15,'1.7-2.1'!F21,'1.7-2.1'!F27,'1.7-2.1'!F33,'1.7-2.1'!F39,'1.7-2.1'!F45,'2.2-2.3'!F4,'2.2-2.3'!F10,'2.2-2.3'!F16,'2.2-2.3'!F22,'2.2-2.3'!F28,'2.2-2.3'!F34,'2.2-2.3'!F40,'2.4-2.5'!F4,'2.4-2.5'!F10,'2.4-2.5'!F16,'2.4-2.5'!F22,'2.4-2.5'!F28,'2.4-2.5'!F34,'2.4-2.5'!F40),G26=SUM('1.7-2.1'!G9,'1.7-2.1'!G15,'1.7-2.1'!G21,'1.7-2.1'!G27,'1.7-2.1'!G33,'1.7-2.1'!G39,'1.7-2.1'!G45,'2.2-2.3'!G4,'2.2-2.3'!G10,'2.2-2.3'!G16,'2.2-2.3'!G22,'2.2-2.3'!G28,'2.2-2.3'!G34,'2.2-2.3'!G40,'2.4-2.5'!G4,'2.4-2.5'!G10,'2.4-2.5'!G16,'2.4-2.5'!G22,'2.4-2.5'!G28,'2.4-2.5'!G34,'2.4-2.5'!G40)),"OK",IF(F26&lt;&gt;SUM('1.7-2.1'!F9,'1.7-2.1'!F15,'1.7-2.1'!F21,'1.7-2.1'!F27,'1.7-2.1'!F33,'1.7-2.1'!F39,'1.7-2.1'!F45,'2.2-2.3'!F4,'2.2-2.3'!F10,'2.2-2.3'!F16,'2.2-2.3'!F22,'2.2-2.3'!F28,'2.2-2.3'!F34,'2.2-2.3'!F40,'2.4-2.5'!F4,'2.4-2.5'!F10,'2.4-2.5'!F16,'2.4-2.5'!F22,'2.4-2.5'!F28,'2.4-2.5'!F34,'2.4-2.5'!F40),"Pārbaudiet rehabilitācijas pakalpojumu saņēmušo zēnu skaita sadalījumu pēc emocionālas vardarbības pa vecumiem un rehabilitācijas kursiem!",IF(G26&lt;&gt;SUM('1.7-2.1'!G9,'1.7-2.1'!G15,'1.7-2.1'!G21,'1.7-2.1'!G27,'1.7-2.1'!G33,'1.7-2.1'!G39,'1.7-2.1'!G45,'2.2-2.3'!G4,'2.2-2.3'!G10,'2.2-2.3'!G16,'2.2-2.3'!G22,'2.2-2.3'!G28,'2.2-2.3'!G34,'2.2-2.3'!G40,'2.4-2.5'!G4,'2.4-2.5'!G10,'2.4-2.5'!G16,'2.4-2.5'!G22,'2.4-2.5'!G28,'2.4-2.5'!G34,'2.4-2.5'!G40),"Pārbaudiet rehabilitācijas pakalpojumu saņēmušo meiteņu skaita sadalījumu pēc emocionālas vardarbības pa vecumiem un rehabilitācijas kursiem!","Pārbaudiet rehabilitācijas pakalpojumu saņēmušo bērnu skaita sadalījumu pēc emocionālas vardarbības pa vecumiem un rehabilitācijas kursiem!")))</f>
        <v>OK</v>
      </c>
    </row>
    <row r="27" spans="1:8" ht="13.5">
      <c r="A27" s="199"/>
      <c r="B27" s="219" t="s">
        <v>77</v>
      </c>
      <c r="C27" s="52" t="s">
        <v>78</v>
      </c>
      <c r="D27" s="53" t="s">
        <v>79</v>
      </c>
      <c r="E27" s="16">
        <f aca="true" t="shared" si="1" ref="E27:E40">F27+G27</f>
        <v>0</v>
      </c>
      <c r="F27" s="17">
        <v>0</v>
      </c>
      <c r="G27" s="18">
        <v>0</v>
      </c>
      <c r="H27" s="183"/>
    </row>
    <row r="28" spans="1:8" ht="13.5">
      <c r="A28" s="199"/>
      <c r="B28" s="219"/>
      <c r="C28" s="50" t="s">
        <v>80</v>
      </c>
      <c r="D28" s="53" t="s">
        <v>81</v>
      </c>
      <c r="E28" s="16">
        <f t="shared" si="1"/>
        <v>0</v>
      </c>
      <c r="F28" s="17">
        <v>0</v>
      </c>
      <c r="G28" s="18">
        <v>0</v>
      </c>
      <c r="H28" s="183"/>
    </row>
    <row r="29" spans="1:8" ht="13.5">
      <c r="A29" s="199"/>
      <c r="B29" s="224" t="s">
        <v>82</v>
      </c>
      <c r="C29" s="224"/>
      <c r="D29" s="15" t="s">
        <v>83</v>
      </c>
      <c r="E29" s="16">
        <f>E30+E31</f>
        <v>0</v>
      </c>
      <c r="F29" s="16">
        <f>F30+F31</f>
        <v>0</v>
      </c>
      <c r="G29" s="51">
        <f>G30+G31</f>
        <v>0</v>
      </c>
      <c r="H29" s="193" t="str">
        <f>IF(AND(E29=SUM('1.7-2.1'!E10,'1.7-2.1'!E16,'1.7-2.1'!E22,'1.7-2.1'!E28,'1.7-2.1'!E34,'1.7-2.1'!E40,'1.7-2.1'!E46,'2.2-2.3'!E5,'2.2-2.3'!E11,'2.2-2.3'!E17,'2.2-2.3'!E23,'2.2-2.3'!E29,'2.2-2.3'!E35,'2.2-2.3'!E41,'2.4-2.5'!E5,'2.4-2.5'!E11,'2.4-2.5'!E17,'2.4-2.5'!E23,'2.4-2.5'!E29,'2.4-2.5'!E35,'2.4-2.5'!E41),F29=SUM('1.7-2.1'!F10,'1.7-2.1'!F16,'1.7-2.1'!F22,'1.7-2.1'!F28,'1.7-2.1'!F34,'1.7-2.1'!F40,'1.7-2.1'!F46,'2.2-2.3'!F5,'2.2-2.3'!F11,'2.2-2.3'!F17,'2.2-2.3'!F23,'2.2-2.3'!F29,'2.2-2.3'!F35,'2.2-2.3'!F41,'2.4-2.5'!F5,'2.4-2.5'!F11,'2.4-2.5'!F17,'2.4-2.5'!F23,'2.4-2.5'!F29,'2.4-2.5'!F35,'2.4-2.5'!F41),G29=SUM('1.7-2.1'!G10,'1.7-2.1'!G16,'1.7-2.1'!G22,'1.7-2.1'!G28,'1.7-2.1'!G34,'1.7-2.1'!G40,'1.7-2.1'!G46,'2.2-2.3'!G5,'2.2-2.3'!G11,'2.2-2.3'!G17,'2.2-2.3'!G23,'2.2-2.3'!G29,'2.2-2.3'!G35,'2.2-2.3'!G41,'2.4-2.5'!G5,'2.4-2.5'!G11,'2.4-2.5'!G17,'2.4-2.5'!G23,'2.4-2.5'!G29,'2.4-2.5'!G35,'2.4-2.5'!G41)),"OK",IF(F29&lt;&gt;SUM('1.7-2.1'!F10,'1.7-2.1'!F16,'1.7-2.1'!F22,'1.7-2.1'!F28,'1.7-2.1'!F34,'1.7-2.1'!F40,'1.7-2.1'!F46,'2.2-2.3'!F5,'2.2-2.3'!F11,'2.2-2.3'!F17,'2.2-2.3'!F23,'2.2-2.3'!F29,'2.2-2.3'!F35,'2.4-2.5'!F23,'2.4-2.5'!F29,'2.4-2.5'!F35,'2.4-2.5'!F41,'2.4-2.5'!F23,'2.4-2.5'!F29,'2.4-2.5'!F35,'2.4-2.5'!F41),"Pārbaudiet rehabilitācijas pakalpojumu saņēmušo zēnu skaita sadalījumu pēc fiziskas vardarbības pa vecumiem un rehabilitācijas kursiem",IF(G29&lt;&gt;SUM('1.7-2.1'!G10,'1.7-2.1'!G16,'1.7-2.1'!G22,'1.7-2.1'!G28,'1.7-2.1'!G34,'1.7-2.1'!G40,'1.7-2.1'!G46,'2.2-2.3'!G5,'2.2-2.3'!G11,'2.2-2.3'!G17,'2.2-2.3'!G23,'2.2-2.3'!G29,'2.2-2.3'!G35,'2.4-2.5'!G23,'2.4-2.5'!G29,'2.4-2.5'!G35,'2.4-2.5'!G41,'2.4-2.5'!G23,'2.4-2.5'!G29,'2.4-2.5'!G35,'2.4-2.5'!G41),"Pārbaudiet rehabilitācijas pakalpojumu saņēmušo meiteņu skaita sadalījumu pēc fiziskas vardarbības pa vecumiem un rehabilitācijas kursiem!","Pārbaudiet rehabilitācijas pakalpojumu saņēmušo bērnu skaita sadalījumu pēc fiziskas vardarbības pa vecumiem un rehabilitācijas kursiem!")))</f>
        <v>OK</v>
      </c>
    </row>
    <row r="30" spans="1:8" ht="13.5">
      <c r="A30" s="199"/>
      <c r="B30" s="219" t="s">
        <v>77</v>
      </c>
      <c r="C30" s="52" t="s">
        <v>78</v>
      </c>
      <c r="D30" s="53" t="s">
        <v>84</v>
      </c>
      <c r="E30" s="16">
        <f t="shared" si="1"/>
        <v>0</v>
      </c>
      <c r="F30" s="17">
        <v>0</v>
      </c>
      <c r="G30" s="18">
        <v>0</v>
      </c>
      <c r="H30" s="183"/>
    </row>
    <row r="31" spans="1:8" ht="13.5">
      <c r="A31" s="199"/>
      <c r="B31" s="219"/>
      <c r="C31" s="50" t="s">
        <v>80</v>
      </c>
      <c r="D31" s="53" t="s">
        <v>85</v>
      </c>
      <c r="E31" s="16">
        <f t="shared" si="1"/>
        <v>0</v>
      </c>
      <c r="F31" s="17">
        <v>0</v>
      </c>
      <c r="G31" s="18">
        <v>0</v>
      </c>
      <c r="H31" s="183"/>
    </row>
    <row r="32" spans="1:8" ht="13.5">
      <c r="A32" s="199"/>
      <c r="B32" s="224" t="s">
        <v>86</v>
      </c>
      <c r="C32" s="224"/>
      <c r="D32" s="15" t="s">
        <v>87</v>
      </c>
      <c r="E32" s="16">
        <f>E33+E34</f>
        <v>0</v>
      </c>
      <c r="F32" s="16">
        <f>F33+F34</f>
        <v>0</v>
      </c>
      <c r="G32" s="51">
        <f>G33+G34</f>
        <v>0</v>
      </c>
      <c r="H32" s="193" t="str">
        <f>IF(AND(E32=SUM('1.7-2.1'!E11,'1.7-2.1'!E17,'1.7-2.1'!E23,'1.7-2.1'!E29,'1.7-2.1'!E35,'1.7-2.1'!E41,'1.7-2.1'!E47,'2.2-2.3'!E6,'2.2-2.3'!E12,'2.2-2.3'!E18,'2.2-2.3'!E24,'2.2-2.3'!E30,'2.2-2.3'!E36,'2.2-2.3'!E42,'2.4-2.5'!E6,'2.4-2.5'!E12,'2.4-2.5'!E18,'2.4-2.5'!E24,'2.4-2.5'!E30,'2.4-2.5'!E36,'2.4-2.5'!E42),F32=SUM('1.7-2.1'!F11,'1.7-2.1'!F17,'1.7-2.1'!F23,'1.7-2.1'!F29,'1.7-2.1'!F35,'1.7-2.1'!F41,'1.7-2.1'!F47,'2.2-2.3'!F6,'2.2-2.3'!F12,'2.2-2.3'!F18,'2.2-2.3'!F24,'2.2-2.3'!F30,'2.2-2.3'!F36,'2.2-2.3'!F42,'2.4-2.5'!F6,'2.4-2.5'!F12,'2.4-2.5'!F18,'2.4-2.5'!F24,'2.4-2.5'!F30,'2.4-2.5'!F36,'2.4-2.5'!F42),G32=SUM('1.7-2.1'!G11,'1.7-2.1'!G17,'1.7-2.1'!G23,'1.7-2.1'!G29,'1.7-2.1'!G35,'1.7-2.1'!G41,'1.7-2.1'!G47,'2.2-2.3'!G6,'2.2-2.3'!G12,'2.2-2.3'!G18,'2.2-2.3'!G24,'2.2-2.3'!G30,'2.2-2.3'!G36,'2.2-2.3'!G42,'2.4-2.5'!G6,'2.4-2.5'!G12,'2.4-2.5'!G18,'2.4-2.5'!G24,'2.4-2.5'!G30,'2.4-2.5'!G36,'2.4-2.5'!G42)),"OK",IF(F32&lt;&gt;SUM('1.7-2.1'!F11,'1.7-2.1'!F17,'1.7-2.1'!F23,'1.7-2.1'!F29,'1.7-2.1'!F35,'1.7-2.1'!F41,'1.7-2.1'!F47,'2.2-2.3'!F6,'2.2-2.3'!F12,'2.2-2.3'!F18,'2.2-2.3'!F24,'2.2-2.3'!F30,'2.2-2.3'!F36,'2.2-2.3'!F42,'2.4-2.5'!F6,'2.4-2.5'!F12,'2.4-2.5'!F18,'2.4-2.5'!F24,'2.4-2.5'!F30,'2.4-2.5'!F36,'2.4-2.5'!F42),"Pārbaudiet rehabilitācijas pakalpojumu saņēmušo zēnu skaita sadalījumu pēc seksuālas vardarbības pa vecumiem un rehabilitācijas kursiem!",IF(G32&lt;&gt;SUM('1.7-2.1'!G11,'1.7-2.1'!G17,'1.7-2.1'!G23,'1.7-2.1'!G29,'1.7-2.1'!G35,'1.7-2.1'!G41,'1.7-2.1'!G47,'2.2-2.3'!G6,'2.2-2.3'!G12,'2.2-2.3'!G18,'2.2-2.3'!G24,'2.2-2.3'!G30,'2.2-2.3'!G36,'2.2-2.3'!G42,'2.4-2.5'!G6,'2.4-2.5'!G12,'2.4-2.5'!G18,'2.4-2.5'!G24,'2.4-2.5'!G30,'2.4-2.5'!G36,'2.4-2.5'!G42),"Pārbaudiet rehabilitācijas pakalpojumu saņēmušo meiteņu skaita sadalījumu pēc seksuālas vardarbības pa vecumiem un rehabilitācijas kursiem!","Pārbaudiet rehabilitācijas pakalpojumu saņēmušo bērnu skaita sadalījumu pēc seksuālas vardarbības pa vecumiem un rehabilitācijas kursiem!")))</f>
        <v>OK</v>
      </c>
    </row>
    <row r="33" spans="1:8" ht="13.5">
      <c r="A33" s="199"/>
      <c r="B33" s="219" t="s">
        <v>77</v>
      </c>
      <c r="C33" s="52" t="s">
        <v>78</v>
      </c>
      <c r="D33" s="53" t="s">
        <v>88</v>
      </c>
      <c r="E33" s="16">
        <f t="shared" si="1"/>
        <v>0</v>
      </c>
      <c r="F33" s="17">
        <v>0</v>
      </c>
      <c r="G33" s="18">
        <v>0</v>
      </c>
      <c r="H33" s="183"/>
    </row>
    <row r="34" spans="1:8" ht="13.5">
      <c r="A34" s="199"/>
      <c r="B34" s="219"/>
      <c r="C34" s="50" t="s">
        <v>80</v>
      </c>
      <c r="D34" s="53" t="s">
        <v>89</v>
      </c>
      <c r="E34" s="16">
        <f t="shared" si="1"/>
        <v>0</v>
      </c>
      <c r="F34" s="17">
        <v>0</v>
      </c>
      <c r="G34" s="18">
        <v>0</v>
      </c>
      <c r="H34" s="183"/>
    </row>
    <row r="35" spans="1:8" ht="13.5">
      <c r="A35" s="199"/>
      <c r="B35" s="220" t="s">
        <v>90</v>
      </c>
      <c r="C35" s="220"/>
      <c r="D35" s="15" t="s">
        <v>91</v>
      </c>
      <c r="E35" s="16">
        <f>E36+E37</f>
        <v>0</v>
      </c>
      <c r="F35" s="16">
        <f>F36+F37</f>
        <v>0</v>
      </c>
      <c r="G35" s="51">
        <f>G36+G37</f>
        <v>0</v>
      </c>
      <c r="H35" s="193" t="str">
        <f>IF(AND(E35=SUM('1.7-2.1'!E12,'1.7-2.1'!E18,'1.7-2.1'!E24,'1.7-2.1'!E30,'1.7-2.1'!E36,'1.7-2.1'!E42,'1.7-2.1'!E48,'2.2-2.3'!E7,'2.2-2.3'!E13,'2.2-2.3'!E19,'2.2-2.3'!E25,'2.2-2.3'!E31,'2.2-2.3'!E37,'2.2-2.3'!E43,'2.4-2.5'!E7,'2.4-2.5'!E13,'2.4-2.5'!E19,'2.4-2.5'!E25,'2.4-2.5'!E31,'2.4-2.5'!E37,'2.4-2.5'!E43),F35=SUM('1.7-2.1'!F12,'1.7-2.1'!F18,'1.7-2.1'!F24,'1.7-2.1'!F30,'1.7-2.1'!F36,'1.7-2.1'!F42,'1.7-2.1'!F48,'2.2-2.3'!F7,'2.2-2.3'!F13,'2.2-2.3'!F19,'2.2-2.3'!F25,'2.2-2.3'!F31,'2.2-2.3'!F37,'2.2-2.3'!F43,'2.4-2.5'!F7,'2.4-2.5'!F13,'2.4-2.5'!F19,'2.4-2.5'!F25,'2.4-2.5'!F31,'2.4-2.5'!F37,'2.4-2.5'!F43),G35=SUM('1.7-2.1'!G12,'1.7-2.1'!G18,'1.7-2.1'!G24,'1.7-2.1'!G30,'1.7-2.1'!G36,'1.7-2.1'!G42,'1.7-2.1'!G48,'2.2-2.3'!G7,'2.2-2.3'!G13,'2.2-2.3'!G19,'2.2-2.3'!G25,'2.2-2.3'!G31,'2.2-2.3'!G37,'2.2-2.3'!G43,'2.4-2.5'!G7,'2.4-2.5'!G13,'2.4-2.5'!G19,'2.4-2.5'!G25,'2.4-2.5'!G31,'2.4-2.5'!G37,'2.4-2.5'!G43)),"OK",IF(F35&lt;&gt;SUM('1.7-2.1'!F12,'1.7-2.1'!F18,'1.7-2.1'!F24,'1.7-2.1'!F30,'1.7-2.1'!F36,'1.7-2.1'!F42,'1.7-2.1'!F48,'2.2-2.3'!F7,'2.2-2.3'!F13,'2.2-2.3'!F19,'2.2-2.3'!F25,'2.2-2.3'!F31,'2.2-2.3'!F37,'2.2-2.3'!F43,'2.4-2.5'!F7,'2.4-2.5'!F13,'2.4-2.5'!F19,'2.4-2.5'!F25,'2.4-2.5'!F31,'2.4-2.5'!F37,'2.4-2.5'!F43),"Pārbaudiet rehabilitācijas pakalpojumu saņēmušo meiteņu skaita sadalījumu pēc pamešanas novartā vardarbības pa vecumiem un rehabilitācijas kursiem!",IF(G35&lt;&gt;SUM('1.7-2.1'!G12,'1.7-2.1'!G18,'1.7-2.1'!G24,'1.7-2.1'!G30,'1.7-2.1'!G36,'1.7-2.1'!G42,'1.7-2.1'!G48,'2.2-2.3'!G7,'2.2-2.3'!G13,'2.2-2.3'!G19,'2.2-2.3'!G25,'2.2-2.3'!G31,'2.2-2.3'!G37,'2.2-2.3'!G43,'2.4-2.5'!G7,'2.4-2.5'!G13,'2.4-2.5'!G19,'2.4-2.5'!G25,'2.4-2.5'!G31,'2.4-2.5'!G37,'2.4-2.5'!G43),"Pārbaudiet rehabilitācijas pakalpojumu saņēmušo meiteņu skaita sadalījumu pēc fiziskas vardarbības pa vecumiem un rehabilitācijas kursiem!","Pārbaudiet rehabilitācijas pakalpojumu saņēmušo bērnu skaita sadalījumu pēc pamešanas novartā vardarbības pa vecumiem un rehabilitācijas kursiem!")))</f>
        <v>OK</v>
      </c>
    </row>
    <row r="36" spans="1:8" ht="13.5">
      <c r="A36" s="199"/>
      <c r="B36" s="219" t="s">
        <v>77</v>
      </c>
      <c r="C36" s="52" t="s">
        <v>78</v>
      </c>
      <c r="D36" s="53" t="s">
        <v>92</v>
      </c>
      <c r="E36" s="16">
        <f t="shared" si="1"/>
        <v>0</v>
      </c>
      <c r="F36" s="17">
        <v>0</v>
      </c>
      <c r="G36" s="18">
        <v>0</v>
      </c>
      <c r="H36" s="183"/>
    </row>
    <row r="37" spans="1:8" ht="13.5">
      <c r="A37" s="199"/>
      <c r="B37" s="219"/>
      <c r="C37" s="50" t="s">
        <v>80</v>
      </c>
      <c r="D37" s="53" t="s">
        <v>93</v>
      </c>
      <c r="E37" s="16">
        <f t="shared" si="1"/>
        <v>0</v>
      </c>
      <c r="F37" s="17">
        <v>0</v>
      </c>
      <c r="G37" s="18">
        <v>0</v>
      </c>
      <c r="H37" s="183"/>
    </row>
    <row r="38" spans="1:8" ht="13.5">
      <c r="A38" s="199"/>
      <c r="B38" s="220" t="s">
        <v>94</v>
      </c>
      <c r="C38" s="220"/>
      <c r="D38" s="15" t="s">
        <v>95</v>
      </c>
      <c r="E38" s="16">
        <f>E39+E40</f>
        <v>0</v>
      </c>
      <c r="F38" s="16">
        <f>F39+F40</f>
        <v>0</v>
      </c>
      <c r="G38" s="51">
        <f>G39+G40</f>
        <v>0</v>
      </c>
      <c r="H38" s="193" t="str">
        <f>IF(AND(E38=SUM('1.7-2.1'!E13,'1.7-2.1'!E19,'1.7-2.1'!E25,'1.7-2.1'!E31,'1.7-2.1'!E37,'1.7-2.1'!E43,'1.7-2.1'!E49,'2.2-2.3'!E8,'2.2-2.3'!E14,'2.2-2.3'!E20,'2.2-2.3'!E26,'2.2-2.3'!E32,'2.2-2.3'!E38,'2.2-2.3'!E44,'2.4-2.5'!E8,'2.4-2.5'!E14,'2.4-2.5'!E20,'2.4-2.5'!E26,'2.4-2.5'!E32,'2.4-2.5'!E38,'2.4-2.5'!E44),F38=SUM('1.7-2.1'!F13,'1.7-2.1'!F19,'1.7-2.1'!F25,'1.7-2.1'!F31,'1.7-2.1'!F37,'1.7-2.1'!F43,'1.7-2.1'!F49,'2.2-2.3'!F8,'2.2-2.3'!F14,'2.2-2.3'!F20,'2.2-2.3'!F26,'2.2-2.3'!F32,'2.2-2.3'!F38,'2.2-2.3'!F44,'2.4-2.5'!F8,'2.4-2.5'!F14,'2.4-2.5'!F20,'2.4-2.5'!F26,'2.4-2.5'!F32,'2.4-2.5'!F38,'2.4-2.5'!F44),G38=SUM('1.7-2.1'!G13,'1.7-2.1'!G19,'1.7-2.1'!G25,'1.7-2.1'!G31,'1.7-2.1'!G37,'1.7-2.1'!G43,'1.7-2.1'!G49,'2.2-2.3'!G8,'2.2-2.3'!G14,'2.2-2.3'!G20,'2.2-2.3'!G26,'2.2-2.3'!G32,'2.2-2.3'!G38,'2.2-2.3'!G44,'2.4-2.5'!G8,'2.4-2.5'!G14,'2.4-2.5'!G20,'2.4-2.5'!G26,'2.4-2.5'!G32,'2.4-2.5'!G38,'2.4-2.5'!G44)),"OK",IF(F38&lt;&gt;SUM('1.7-2.1'!F13,'1.7-2.1'!F19,'1.7-2.1'!F25,'1.7-2.1'!F31,'1.7-2.1'!F37,'1.7-2.1'!F43,'1.7-2.1'!F49,'2.2-2.3'!F8,'2.2-2.3'!F14,'2.2-2.3'!F20,'2.2-2.3'!F26,'2.2-2.3'!F32,'2.2-2.3'!F38,'2.2-2.3'!F44,'2.4-2.5'!F8,'2.4-2.5'!F14,'2.4-2.5'!F20,'2.4-2.5'!F26,'2.4-2.5'!F32,'2.4-2.5'!F38,'2.4-2.5'!F44),"Pārbaudiet rehabilitācijas pakalpojumu saņēmušo zēnu skaita sadalījumu pēc vairāku veidu kombinācijas vardarbības pa vecumiem un rehabilitācijas kursiem!",IF(G38&lt;&gt;SUM('1.7-2.1'!G13,'1.7-2.1'!G19,'1.7-2.1'!G25,'1.7-2.1'!G31,'1.7-2.1'!G37,'1.7-2.1'!G43,'1.7-2.1'!G49,'2.2-2.3'!G8,'2.2-2.3'!G14,'2.2-2.3'!G20,'2.2-2.3'!G26,'2.2-2.3'!G32,'2.2-2.3'!G38,'2.2-2.3'!G44,'2.4-2.5'!G8,'2.4-2.5'!G14,'2.4-2.5'!G20,'2.4-2.5'!G26,'2.4-2.5'!G32,'2.4-2.5'!G38,'2.4-2.5'!G44),"Pārbaudiet rehabilitācijas pakalpojumu saņēmušo meiteņu skaita sadalījumu pēc vairāku veidu kombinācijas vardarbības pa vecumiem un rehabilitācijas kursiem!","Pārbaudiet rehabilitācijas pakalpojumu saņēmušo bērnu skaita sadalījumu pēc vairāku veidu kombinācijas vardarbības pa vecumiem un rehabilitācijas kursiem!")))</f>
        <v>OK</v>
      </c>
    </row>
    <row r="39" spans="1:10" s="54" customFormat="1" ht="13.5">
      <c r="A39" s="199"/>
      <c r="B39" s="221" t="s">
        <v>77</v>
      </c>
      <c r="C39" s="52" t="s">
        <v>78</v>
      </c>
      <c r="D39" s="53" t="s">
        <v>96</v>
      </c>
      <c r="E39" s="16">
        <f t="shared" si="1"/>
        <v>0</v>
      </c>
      <c r="F39" s="17">
        <v>0</v>
      </c>
      <c r="G39" s="18">
        <v>0</v>
      </c>
      <c r="H39" s="183"/>
      <c r="I39" s="173"/>
      <c r="J39" s="173"/>
    </row>
    <row r="40" spans="1:8" ht="13.5">
      <c r="A40" s="199"/>
      <c r="B40" s="221"/>
      <c r="C40" s="55" t="s">
        <v>80</v>
      </c>
      <c r="D40" s="56" t="s">
        <v>97</v>
      </c>
      <c r="E40" s="22">
        <f t="shared" si="1"/>
        <v>0</v>
      </c>
      <c r="F40" s="23">
        <v>0</v>
      </c>
      <c r="G40" s="24">
        <v>0</v>
      </c>
      <c r="H40" s="183"/>
    </row>
    <row r="41" spans="1:8" ht="25.5">
      <c r="A41" s="217" t="s">
        <v>98</v>
      </c>
      <c r="B41" s="217"/>
      <c r="C41" s="217"/>
      <c r="D41" s="34" t="s">
        <v>37</v>
      </c>
      <c r="E41" s="35" t="s">
        <v>24</v>
      </c>
      <c r="F41" s="36" t="s">
        <v>38</v>
      </c>
      <c r="G41" s="37" t="s">
        <v>26</v>
      </c>
      <c r="H41" s="183"/>
    </row>
    <row r="42" spans="1:8" ht="13.5">
      <c r="A42" s="218" t="s">
        <v>99</v>
      </c>
      <c r="B42" s="218"/>
      <c r="C42" s="218"/>
      <c r="D42" s="29" t="s">
        <v>100</v>
      </c>
      <c r="E42" s="12">
        <f>E43+E44+E45+E46</f>
        <v>0</v>
      </c>
      <c r="F42" s="12">
        <f>F43+F44+F45+F46</f>
        <v>0</v>
      </c>
      <c r="G42" s="13">
        <f>G43+G44+G45+G46</f>
        <v>0</v>
      </c>
      <c r="H42" s="183"/>
    </row>
    <row r="43" spans="1:8" ht="13.5">
      <c r="A43" s="202" t="s">
        <v>101</v>
      </c>
      <c r="B43" s="220" t="s">
        <v>102</v>
      </c>
      <c r="C43" s="220"/>
      <c r="D43" s="15" t="s">
        <v>103</v>
      </c>
      <c r="E43" s="16">
        <f>F43+G43</f>
        <v>0</v>
      </c>
      <c r="F43" s="17">
        <v>0</v>
      </c>
      <c r="G43" s="18">
        <v>0</v>
      </c>
      <c r="H43" s="183"/>
    </row>
    <row r="44" spans="1:8" ht="13.5" customHeight="1">
      <c r="A44" s="202"/>
      <c r="B44" s="224" t="s">
        <v>104</v>
      </c>
      <c r="C44" s="224"/>
      <c r="D44" s="15" t="s">
        <v>105</v>
      </c>
      <c r="E44" s="16">
        <f>F44+G44</f>
        <v>0</v>
      </c>
      <c r="F44" s="17">
        <v>0</v>
      </c>
      <c r="G44" s="18">
        <v>0</v>
      </c>
      <c r="H44" s="183"/>
    </row>
    <row r="45" spans="1:8" ht="12.75" customHeight="1">
      <c r="A45" s="202"/>
      <c r="B45" s="196" t="s">
        <v>106</v>
      </c>
      <c r="C45" s="196"/>
      <c r="D45" s="15" t="s">
        <v>107</v>
      </c>
      <c r="E45" s="16">
        <f>F45+G45</f>
        <v>0</v>
      </c>
      <c r="F45" s="17">
        <v>0</v>
      </c>
      <c r="G45" s="18">
        <v>0</v>
      </c>
      <c r="H45" s="183"/>
    </row>
    <row r="46" spans="1:8" ht="13.5">
      <c r="A46" s="202"/>
      <c r="B46" s="197" t="s">
        <v>108</v>
      </c>
      <c r="C46" s="197"/>
      <c r="D46" s="30" t="s">
        <v>109</v>
      </c>
      <c r="E46" s="31">
        <f>F46+G46</f>
        <v>0</v>
      </c>
      <c r="F46" s="32">
        <v>0</v>
      </c>
      <c r="G46" s="33">
        <v>0</v>
      </c>
      <c r="H46" s="183"/>
    </row>
    <row r="47" spans="1:8" ht="25.5">
      <c r="A47" s="217" t="s">
        <v>110</v>
      </c>
      <c r="B47" s="217"/>
      <c r="C47" s="217"/>
      <c r="D47" s="34" t="s">
        <v>37</v>
      </c>
      <c r="E47" s="35" t="s">
        <v>24</v>
      </c>
      <c r="F47" s="36" t="s">
        <v>38</v>
      </c>
      <c r="G47" s="37" t="s">
        <v>26</v>
      </c>
      <c r="H47" s="183"/>
    </row>
    <row r="48" spans="1:8" ht="13.5">
      <c r="A48" s="218" t="s">
        <v>111</v>
      </c>
      <c r="B48" s="218"/>
      <c r="C48" s="218"/>
      <c r="D48" s="29" t="s">
        <v>112</v>
      </c>
      <c r="E48" s="12">
        <f>E49+E50+E51</f>
        <v>0</v>
      </c>
      <c r="F48" s="12">
        <f>F49+F50+F51</f>
        <v>0</v>
      </c>
      <c r="G48" s="13">
        <f>G49+G50+G51</f>
        <v>0</v>
      </c>
      <c r="H48" s="183"/>
    </row>
    <row r="49" spans="1:8" ht="23.25" customHeight="1">
      <c r="A49" s="222" t="s">
        <v>74</v>
      </c>
      <c r="B49" s="223" t="s">
        <v>113</v>
      </c>
      <c r="C49" s="223"/>
      <c r="D49" s="15" t="s">
        <v>114</v>
      </c>
      <c r="E49" s="16">
        <f>F49+G49</f>
        <v>0</v>
      </c>
      <c r="F49" s="17">
        <v>0</v>
      </c>
      <c r="G49" s="18">
        <v>0</v>
      </c>
      <c r="H49" s="183"/>
    </row>
    <row r="50" spans="1:8" ht="13.5">
      <c r="A50" s="222"/>
      <c r="B50" s="224" t="s">
        <v>115</v>
      </c>
      <c r="C50" s="224"/>
      <c r="D50" s="15" t="s">
        <v>116</v>
      </c>
      <c r="E50" s="16">
        <f>F50+G50</f>
        <v>0</v>
      </c>
      <c r="F50" s="17">
        <v>0</v>
      </c>
      <c r="G50" s="18">
        <v>0</v>
      </c>
      <c r="H50" s="183"/>
    </row>
    <row r="51" spans="1:8" ht="13.5">
      <c r="A51" s="222"/>
      <c r="B51" s="203" t="s">
        <v>117</v>
      </c>
      <c r="C51" s="203"/>
      <c r="D51" s="46" t="s">
        <v>118</v>
      </c>
      <c r="E51" s="22">
        <f>F51+G51</f>
        <v>0</v>
      </c>
      <c r="F51" s="23">
        <v>0</v>
      </c>
      <c r="G51" s="24">
        <v>0</v>
      </c>
      <c r="H51" s="183"/>
    </row>
  </sheetData>
  <sheetProtection password="CE88" sheet="1"/>
  <mergeCells count="50">
    <mergeCell ref="A1:G1"/>
    <mergeCell ref="A2:C2"/>
    <mergeCell ref="A3:C3"/>
    <mergeCell ref="A4:A6"/>
    <mergeCell ref="B4:C4"/>
    <mergeCell ref="B5:C5"/>
    <mergeCell ref="B6:C6"/>
    <mergeCell ref="A7:C7"/>
    <mergeCell ref="A8:C8"/>
    <mergeCell ref="A9:A15"/>
    <mergeCell ref="B9:C9"/>
    <mergeCell ref="B10:C10"/>
    <mergeCell ref="B11:C11"/>
    <mergeCell ref="B12:C12"/>
    <mergeCell ref="B13:C13"/>
    <mergeCell ref="B14:C14"/>
    <mergeCell ref="B15:C15"/>
    <mergeCell ref="B33:B34"/>
    <mergeCell ref="B35:C35"/>
    <mergeCell ref="A16:C16"/>
    <mergeCell ref="A18:A22"/>
    <mergeCell ref="B18:C18"/>
    <mergeCell ref="B19:C19"/>
    <mergeCell ref="B20:C20"/>
    <mergeCell ref="B21:C21"/>
    <mergeCell ref="B22:C22"/>
    <mergeCell ref="B45:C45"/>
    <mergeCell ref="B46:C46"/>
    <mergeCell ref="A24:C24"/>
    <mergeCell ref="A25:C25"/>
    <mergeCell ref="A26:A40"/>
    <mergeCell ref="B26:C26"/>
    <mergeCell ref="B27:B28"/>
    <mergeCell ref="B29:C29"/>
    <mergeCell ref="B30:B31"/>
    <mergeCell ref="B32:C32"/>
    <mergeCell ref="A49:A51"/>
    <mergeCell ref="B49:C49"/>
    <mergeCell ref="B50:C50"/>
    <mergeCell ref="B51:C51"/>
    <mergeCell ref="A47:C47"/>
    <mergeCell ref="A48:C48"/>
    <mergeCell ref="B36:B37"/>
    <mergeCell ref="B38:C38"/>
    <mergeCell ref="B39:B40"/>
    <mergeCell ref="A41:C41"/>
    <mergeCell ref="A42:C42"/>
    <mergeCell ref="A43:A46"/>
    <mergeCell ref="B43:C43"/>
    <mergeCell ref="B44:C44"/>
  </mergeCells>
  <printOptions horizontalCentered="1"/>
  <pageMargins left="0.25" right="0.19027777777777777" top="0.12986111111111112" bottom="0" header="0.5118055555555555" footer="0"/>
  <pageSetup horizontalDpi="300" verticalDpi="300" orientation="portrait" paperSize="9"/>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H49"/>
  <sheetViews>
    <sheetView zoomScalePageLayoutView="0" workbookViewId="0" topLeftCell="A16">
      <selection activeCell="E7" sqref="E7"/>
    </sheetView>
  </sheetViews>
  <sheetFormatPr defaultColWidth="9.140625" defaultRowHeight="12.75"/>
  <cols>
    <col min="1" max="1" width="13.8515625" style="3" customWidth="1"/>
    <col min="2" max="2" width="8.00390625" style="5" customWidth="1"/>
    <col min="3" max="3" width="32.57421875" style="5" customWidth="1"/>
    <col min="4" max="4" width="13.00390625" style="5" customWidth="1"/>
    <col min="5" max="5" width="8.57421875" style="3" customWidth="1"/>
    <col min="6" max="6" width="8.140625" style="3" customWidth="1"/>
    <col min="7" max="7" width="7.7109375" style="3" customWidth="1"/>
    <col min="8" max="16384" width="9.140625" style="3" customWidth="1"/>
  </cols>
  <sheetData>
    <row r="1" spans="1:7" ht="43.5" customHeight="1">
      <c r="A1" s="234" t="s">
        <v>119</v>
      </c>
      <c r="B1" s="234"/>
      <c r="C1" s="234"/>
      <c r="D1" s="34" t="s">
        <v>37</v>
      </c>
      <c r="E1" s="35" t="s">
        <v>24</v>
      </c>
      <c r="F1" s="36" t="s">
        <v>38</v>
      </c>
      <c r="G1" s="37" t="s">
        <v>39</v>
      </c>
    </row>
    <row r="2" spans="1:8" ht="25.5" customHeight="1">
      <c r="A2" s="235" t="s">
        <v>40</v>
      </c>
      <c r="B2" s="235"/>
      <c r="C2" s="235"/>
      <c r="D2" s="41" t="s">
        <v>120</v>
      </c>
      <c r="E2" s="58">
        <f>F2+G2</f>
        <v>0</v>
      </c>
      <c r="F2" s="59">
        <v>0</v>
      </c>
      <c r="G2" s="60">
        <v>0</v>
      </c>
      <c r="H2" s="193" t="str">
        <f>IF(AND(E2&gt;=E3,E2&gt;=E4,F2&gt;=F3,F2&gt;=F4,G2&gt;=G3,G2&gt;=G4),"OK",IF(OR(F2&lt;F3,F2&lt;F4),"Pārbaudiet rehabilitācijas pakalpojumu saņēmušo zēnu skaitu pa sadarbības veidiem ar pakalpojumu sniedzēju!",IF(OR(G2&lt;G3,G2&lt;G4),"Pārbaudiet rehabilitācijas pakalpojumu saņēmušo meiteņu skaitu pa sadarbības veidiem ar pakalpojumu sniedzēju!","Pārbaudiet rehabilitācijas pakalpojumu saņēmušo bērnu skaitu pa sadarbības veidiem ar pakalpojumu sniedzēju!")))</f>
        <v>OK</v>
      </c>
    </row>
    <row r="3" spans="1:7" ht="22.5" customHeight="1">
      <c r="A3" s="236" t="s">
        <v>121</v>
      </c>
      <c r="B3" s="220" t="s">
        <v>122</v>
      </c>
      <c r="C3" s="220"/>
      <c r="D3" s="15" t="s">
        <v>123</v>
      </c>
      <c r="E3" s="61">
        <f>F3+G3</f>
        <v>0</v>
      </c>
      <c r="F3" s="17">
        <v>0</v>
      </c>
      <c r="G3" s="18">
        <v>0</v>
      </c>
    </row>
    <row r="4" spans="1:7" ht="28.5" customHeight="1">
      <c r="A4" s="236"/>
      <c r="B4" s="237" t="s">
        <v>124</v>
      </c>
      <c r="C4" s="237"/>
      <c r="D4" s="46" t="s">
        <v>125</v>
      </c>
      <c r="E4" s="62">
        <f>F4+G4</f>
        <v>0</v>
      </c>
      <c r="F4" s="23">
        <v>0</v>
      </c>
      <c r="G4" s="24">
        <v>0</v>
      </c>
    </row>
    <row r="5" spans="1:7" ht="55.5" customHeight="1">
      <c r="A5" s="233" t="s">
        <v>126</v>
      </c>
      <c r="B5" s="233"/>
      <c r="C5" s="233"/>
      <c r="D5" s="233"/>
      <c r="E5" s="233"/>
      <c r="F5" s="233"/>
      <c r="G5" s="233"/>
    </row>
    <row r="6" spans="1:7" ht="27" customHeight="1">
      <c r="A6" s="231" t="s">
        <v>127</v>
      </c>
      <c r="B6" s="231"/>
      <c r="C6" s="231"/>
      <c r="D6" s="63" t="s">
        <v>37</v>
      </c>
      <c r="E6" s="64" t="s">
        <v>24</v>
      </c>
      <c r="F6" s="65" t="s">
        <v>38</v>
      </c>
      <c r="G6" s="66" t="s">
        <v>39</v>
      </c>
    </row>
    <row r="7" spans="1:7" ht="13.5">
      <c r="A7" s="232" t="s">
        <v>128</v>
      </c>
      <c r="B7" s="232"/>
      <c r="C7" s="232"/>
      <c r="D7" s="29" t="s">
        <v>129</v>
      </c>
      <c r="E7" s="12">
        <f>E8+E14+E20+E26+E32+E38+E44</f>
        <v>0</v>
      </c>
      <c r="F7" s="12">
        <f>F8+F14+F20+F26+F32+F38+F44</f>
        <v>0</v>
      </c>
      <c r="G7" s="13">
        <f>G8+G14+G20+G26+G32+G38+G44</f>
        <v>0</v>
      </c>
    </row>
    <row r="8" spans="1:7" ht="13.5">
      <c r="A8" s="199" t="s">
        <v>130</v>
      </c>
      <c r="B8" s="201" t="s">
        <v>131</v>
      </c>
      <c r="C8" s="201"/>
      <c r="D8" s="15" t="s">
        <v>132</v>
      </c>
      <c r="E8" s="16">
        <f>E9+E10+E11+E12+E13</f>
        <v>0</v>
      </c>
      <c r="F8" s="16">
        <f>F9+F10+F11+F12+F13</f>
        <v>0</v>
      </c>
      <c r="G8" s="51">
        <f>G9+G10+G11+G12+G13</f>
        <v>0</v>
      </c>
    </row>
    <row r="9" spans="1:7" ht="13.5">
      <c r="A9" s="199"/>
      <c r="B9" s="230" t="s">
        <v>77</v>
      </c>
      <c r="C9" s="50" t="s">
        <v>133</v>
      </c>
      <c r="D9" s="53" t="s">
        <v>134</v>
      </c>
      <c r="E9" s="16">
        <f>F9+G9</f>
        <v>0</v>
      </c>
      <c r="F9" s="17">
        <v>0</v>
      </c>
      <c r="G9" s="18">
        <v>0</v>
      </c>
    </row>
    <row r="10" spans="1:7" ht="13.5">
      <c r="A10" s="199"/>
      <c r="B10" s="230"/>
      <c r="C10" s="50" t="s">
        <v>135</v>
      </c>
      <c r="D10" s="53" t="s">
        <v>136</v>
      </c>
      <c r="E10" s="16">
        <f>F10+G10</f>
        <v>0</v>
      </c>
      <c r="F10" s="17">
        <v>0</v>
      </c>
      <c r="G10" s="18">
        <v>0</v>
      </c>
    </row>
    <row r="11" spans="1:7" ht="13.5">
      <c r="A11" s="199"/>
      <c r="B11" s="230"/>
      <c r="C11" s="50" t="s">
        <v>137</v>
      </c>
      <c r="D11" s="53" t="s">
        <v>138</v>
      </c>
      <c r="E11" s="16">
        <f>F11+G11</f>
        <v>0</v>
      </c>
      <c r="F11" s="17">
        <v>0</v>
      </c>
      <c r="G11" s="18">
        <v>0</v>
      </c>
    </row>
    <row r="12" spans="1:7" ht="13.5">
      <c r="A12" s="199"/>
      <c r="B12" s="230"/>
      <c r="C12" s="67" t="s">
        <v>139</v>
      </c>
      <c r="D12" s="53" t="s">
        <v>140</v>
      </c>
      <c r="E12" s="16">
        <f>F12+G12</f>
        <v>0</v>
      </c>
      <c r="F12" s="17">
        <v>0</v>
      </c>
      <c r="G12" s="18">
        <v>0</v>
      </c>
    </row>
    <row r="13" spans="1:7" ht="13.5">
      <c r="A13" s="199"/>
      <c r="B13" s="230"/>
      <c r="C13" s="67" t="s">
        <v>141</v>
      </c>
      <c r="D13" s="53" t="s">
        <v>142</v>
      </c>
      <c r="E13" s="16">
        <f>F13+G13</f>
        <v>0</v>
      </c>
      <c r="F13" s="17">
        <v>0</v>
      </c>
      <c r="G13" s="18">
        <v>0</v>
      </c>
    </row>
    <row r="14" spans="1:7" ht="13.5">
      <c r="A14" s="199"/>
      <c r="B14" s="201" t="s">
        <v>143</v>
      </c>
      <c r="C14" s="201"/>
      <c r="D14" s="15" t="s">
        <v>144</v>
      </c>
      <c r="E14" s="16">
        <f>E15+E16+E17+E18+E19</f>
        <v>0</v>
      </c>
      <c r="F14" s="16">
        <f>F15+F16+F17+F18+F19</f>
        <v>0</v>
      </c>
      <c r="G14" s="51">
        <f>G15+G16+G17+G18+G19</f>
        <v>0</v>
      </c>
    </row>
    <row r="15" spans="1:7" ht="13.5">
      <c r="A15" s="199"/>
      <c r="B15" s="230" t="s">
        <v>77</v>
      </c>
      <c r="C15" s="50" t="s">
        <v>133</v>
      </c>
      <c r="D15" s="53" t="s">
        <v>145</v>
      </c>
      <c r="E15" s="16">
        <f>F15+G15</f>
        <v>0</v>
      </c>
      <c r="F15" s="17">
        <v>0</v>
      </c>
      <c r="G15" s="18">
        <v>0</v>
      </c>
    </row>
    <row r="16" spans="1:7" ht="13.5">
      <c r="A16" s="199"/>
      <c r="B16" s="230"/>
      <c r="C16" s="50" t="s">
        <v>135</v>
      </c>
      <c r="D16" s="53" t="s">
        <v>146</v>
      </c>
      <c r="E16" s="16">
        <f>F16+G16</f>
        <v>0</v>
      </c>
      <c r="F16" s="17">
        <v>0</v>
      </c>
      <c r="G16" s="18">
        <v>0</v>
      </c>
    </row>
    <row r="17" spans="1:7" ht="13.5">
      <c r="A17" s="199"/>
      <c r="B17" s="230"/>
      <c r="C17" s="50" t="s">
        <v>137</v>
      </c>
      <c r="D17" s="53" t="s">
        <v>147</v>
      </c>
      <c r="E17" s="16">
        <f>F17+G17</f>
        <v>0</v>
      </c>
      <c r="F17" s="17">
        <v>0</v>
      </c>
      <c r="G17" s="18">
        <v>0</v>
      </c>
    </row>
    <row r="18" spans="1:7" ht="13.5">
      <c r="A18" s="199"/>
      <c r="B18" s="230"/>
      <c r="C18" s="67" t="s">
        <v>139</v>
      </c>
      <c r="D18" s="53" t="s">
        <v>148</v>
      </c>
      <c r="E18" s="16">
        <f>F18+G18</f>
        <v>0</v>
      </c>
      <c r="F18" s="17">
        <v>0</v>
      </c>
      <c r="G18" s="18">
        <v>0</v>
      </c>
    </row>
    <row r="19" spans="1:7" ht="13.5">
      <c r="A19" s="199"/>
      <c r="B19" s="230"/>
      <c r="C19" s="67" t="s">
        <v>141</v>
      </c>
      <c r="D19" s="53" t="s">
        <v>149</v>
      </c>
      <c r="E19" s="16">
        <f>F19+G19</f>
        <v>0</v>
      </c>
      <c r="F19" s="17">
        <v>0</v>
      </c>
      <c r="G19" s="18">
        <v>0</v>
      </c>
    </row>
    <row r="20" spans="1:7" ht="13.5">
      <c r="A20" s="199"/>
      <c r="B20" s="201" t="s">
        <v>150</v>
      </c>
      <c r="C20" s="201"/>
      <c r="D20" s="15" t="s">
        <v>151</v>
      </c>
      <c r="E20" s="16">
        <f>E21+E22+E23+E24+E25</f>
        <v>0</v>
      </c>
      <c r="F20" s="16">
        <f>F21+F22+F23+F24+F25</f>
        <v>0</v>
      </c>
      <c r="G20" s="51">
        <f>G21+G22+G23+G24+G25</f>
        <v>0</v>
      </c>
    </row>
    <row r="21" spans="1:7" ht="13.5">
      <c r="A21" s="199"/>
      <c r="B21" s="230" t="s">
        <v>77</v>
      </c>
      <c r="C21" s="50" t="s">
        <v>133</v>
      </c>
      <c r="D21" s="53" t="s">
        <v>152</v>
      </c>
      <c r="E21" s="16">
        <f>F21+G21</f>
        <v>0</v>
      </c>
      <c r="F21" s="17">
        <v>0</v>
      </c>
      <c r="G21" s="18">
        <v>0</v>
      </c>
    </row>
    <row r="22" spans="1:7" ht="13.5">
      <c r="A22" s="199"/>
      <c r="B22" s="230"/>
      <c r="C22" s="50" t="s">
        <v>135</v>
      </c>
      <c r="D22" s="53" t="s">
        <v>153</v>
      </c>
      <c r="E22" s="16">
        <f>F22+G22</f>
        <v>0</v>
      </c>
      <c r="F22" s="17">
        <v>0</v>
      </c>
      <c r="G22" s="18">
        <v>0</v>
      </c>
    </row>
    <row r="23" spans="1:7" ht="13.5">
      <c r="A23" s="199"/>
      <c r="B23" s="230"/>
      <c r="C23" s="50" t="s">
        <v>137</v>
      </c>
      <c r="D23" s="53" t="s">
        <v>154</v>
      </c>
      <c r="E23" s="16">
        <f>F23+G23</f>
        <v>0</v>
      </c>
      <c r="F23" s="17">
        <v>0</v>
      </c>
      <c r="G23" s="18">
        <v>0</v>
      </c>
    </row>
    <row r="24" spans="1:7" ht="13.5">
      <c r="A24" s="199"/>
      <c r="B24" s="230"/>
      <c r="C24" s="67" t="s">
        <v>139</v>
      </c>
      <c r="D24" s="53" t="s">
        <v>155</v>
      </c>
      <c r="E24" s="16">
        <f>F24+G24</f>
        <v>0</v>
      </c>
      <c r="F24" s="17">
        <v>0</v>
      </c>
      <c r="G24" s="18">
        <v>0</v>
      </c>
    </row>
    <row r="25" spans="1:7" ht="13.5">
      <c r="A25" s="199"/>
      <c r="B25" s="230"/>
      <c r="C25" s="67" t="s">
        <v>141</v>
      </c>
      <c r="D25" s="53" t="s">
        <v>156</v>
      </c>
      <c r="E25" s="16">
        <f>F25+G25</f>
        <v>0</v>
      </c>
      <c r="F25" s="17">
        <v>0</v>
      </c>
      <c r="G25" s="18">
        <v>0</v>
      </c>
    </row>
    <row r="26" spans="1:7" ht="13.5">
      <c r="A26" s="199"/>
      <c r="B26" s="201" t="s">
        <v>157</v>
      </c>
      <c r="C26" s="201"/>
      <c r="D26" s="15" t="s">
        <v>158</v>
      </c>
      <c r="E26" s="16">
        <f>E27+E28+E29+E30+E31</f>
        <v>0</v>
      </c>
      <c r="F26" s="16">
        <f>F27+F28+F29+F30+F31</f>
        <v>0</v>
      </c>
      <c r="G26" s="51">
        <f>G27+G28+G29+G30+G31</f>
        <v>0</v>
      </c>
    </row>
    <row r="27" spans="1:7" ht="13.5">
      <c r="A27" s="199"/>
      <c r="B27" s="230" t="s">
        <v>77</v>
      </c>
      <c r="C27" s="50" t="s">
        <v>133</v>
      </c>
      <c r="D27" s="53" t="s">
        <v>159</v>
      </c>
      <c r="E27" s="16">
        <f>F27+G27</f>
        <v>0</v>
      </c>
      <c r="F27" s="17">
        <v>0</v>
      </c>
      <c r="G27" s="18">
        <v>0</v>
      </c>
    </row>
    <row r="28" spans="1:7" ht="13.5">
      <c r="A28" s="199"/>
      <c r="B28" s="230"/>
      <c r="C28" s="50" t="s">
        <v>135</v>
      </c>
      <c r="D28" s="53" t="s">
        <v>160</v>
      </c>
      <c r="E28" s="16">
        <f>F28+G28</f>
        <v>0</v>
      </c>
      <c r="F28" s="17">
        <v>0</v>
      </c>
      <c r="G28" s="18">
        <v>0</v>
      </c>
    </row>
    <row r="29" spans="1:7" ht="13.5">
      <c r="A29" s="199"/>
      <c r="B29" s="230"/>
      <c r="C29" s="50" t="s">
        <v>137</v>
      </c>
      <c r="D29" s="53" t="s">
        <v>161</v>
      </c>
      <c r="E29" s="16">
        <f>F29+G29</f>
        <v>0</v>
      </c>
      <c r="F29" s="17">
        <v>0</v>
      </c>
      <c r="G29" s="18">
        <v>0</v>
      </c>
    </row>
    <row r="30" spans="1:7" ht="13.5">
      <c r="A30" s="199"/>
      <c r="B30" s="230"/>
      <c r="C30" s="67" t="s">
        <v>139</v>
      </c>
      <c r="D30" s="53" t="s">
        <v>162</v>
      </c>
      <c r="E30" s="16">
        <f>F30+G30</f>
        <v>0</v>
      </c>
      <c r="F30" s="17">
        <v>0</v>
      </c>
      <c r="G30" s="18">
        <v>0</v>
      </c>
    </row>
    <row r="31" spans="1:7" ht="13.5">
      <c r="A31" s="199"/>
      <c r="B31" s="230"/>
      <c r="C31" s="67" t="s">
        <v>141</v>
      </c>
      <c r="D31" s="53" t="s">
        <v>163</v>
      </c>
      <c r="E31" s="16">
        <f>F31+G31</f>
        <v>0</v>
      </c>
      <c r="F31" s="17">
        <v>0</v>
      </c>
      <c r="G31" s="18">
        <v>0</v>
      </c>
    </row>
    <row r="32" spans="1:7" ht="13.5">
      <c r="A32" s="199"/>
      <c r="B32" s="220" t="s">
        <v>164</v>
      </c>
      <c r="C32" s="220"/>
      <c r="D32" s="15" t="s">
        <v>165</v>
      </c>
      <c r="E32" s="16">
        <f>E33+E34+E35+E36+E37</f>
        <v>0</v>
      </c>
      <c r="F32" s="16">
        <f>F33+F34+F35+F36+F37</f>
        <v>0</v>
      </c>
      <c r="G32" s="51">
        <f>G33+G34+G35+G36+G37</f>
        <v>0</v>
      </c>
    </row>
    <row r="33" spans="1:7" ht="13.5">
      <c r="A33" s="199"/>
      <c r="B33" s="230" t="s">
        <v>77</v>
      </c>
      <c r="C33" s="50" t="s">
        <v>133</v>
      </c>
      <c r="D33" s="53" t="s">
        <v>166</v>
      </c>
      <c r="E33" s="16">
        <f>F33+G33</f>
        <v>0</v>
      </c>
      <c r="F33" s="17">
        <v>0</v>
      </c>
      <c r="G33" s="18">
        <v>0</v>
      </c>
    </row>
    <row r="34" spans="1:7" ht="13.5">
      <c r="A34" s="199"/>
      <c r="B34" s="230"/>
      <c r="C34" s="50" t="s">
        <v>135</v>
      </c>
      <c r="D34" s="53" t="s">
        <v>167</v>
      </c>
      <c r="E34" s="16">
        <f>F34+G34</f>
        <v>0</v>
      </c>
      <c r="F34" s="17">
        <v>0</v>
      </c>
      <c r="G34" s="18">
        <v>0</v>
      </c>
    </row>
    <row r="35" spans="1:7" ht="13.5">
      <c r="A35" s="199"/>
      <c r="B35" s="230"/>
      <c r="C35" s="50" t="s">
        <v>137</v>
      </c>
      <c r="D35" s="53" t="s">
        <v>168</v>
      </c>
      <c r="E35" s="16">
        <f>F35+G35</f>
        <v>0</v>
      </c>
      <c r="F35" s="17">
        <v>0</v>
      </c>
      <c r="G35" s="18">
        <v>0</v>
      </c>
    </row>
    <row r="36" spans="1:7" ht="13.5">
      <c r="A36" s="199"/>
      <c r="B36" s="230"/>
      <c r="C36" s="67" t="s">
        <v>139</v>
      </c>
      <c r="D36" s="53" t="s">
        <v>169</v>
      </c>
      <c r="E36" s="16">
        <f>F36+G36</f>
        <v>0</v>
      </c>
      <c r="F36" s="17">
        <v>0</v>
      </c>
      <c r="G36" s="18">
        <v>0</v>
      </c>
    </row>
    <row r="37" spans="1:7" ht="13.5">
      <c r="A37" s="199"/>
      <c r="B37" s="230"/>
      <c r="C37" s="67" t="s">
        <v>141</v>
      </c>
      <c r="D37" s="53" t="s">
        <v>170</v>
      </c>
      <c r="E37" s="16">
        <f>F37+G37</f>
        <v>0</v>
      </c>
      <c r="F37" s="17">
        <v>0</v>
      </c>
      <c r="G37" s="18">
        <v>0</v>
      </c>
    </row>
    <row r="38" spans="1:7" ht="13.5">
      <c r="A38" s="199"/>
      <c r="B38" s="201" t="s">
        <v>171</v>
      </c>
      <c r="C38" s="201"/>
      <c r="D38" s="15" t="s">
        <v>172</v>
      </c>
      <c r="E38" s="16">
        <f>E39+E40+E41+E42+E43</f>
        <v>0</v>
      </c>
      <c r="F38" s="16">
        <f>F39+F40+F41+F42+F43</f>
        <v>0</v>
      </c>
      <c r="G38" s="51">
        <f>G39+G40+G41+G42+G43</f>
        <v>0</v>
      </c>
    </row>
    <row r="39" spans="1:7" ht="13.5">
      <c r="A39" s="199"/>
      <c r="B39" s="230" t="s">
        <v>77</v>
      </c>
      <c r="C39" s="50" t="s">
        <v>133</v>
      </c>
      <c r="D39" s="53" t="s">
        <v>173</v>
      </c>
      <c r="E39" s="16">
        <f>F39+G39</f>
        <v>0</v>
      </c>
      <c r="F39" s="17">
        <v>0</v>
      </c>
      <c r="G39" s="18">
        <v>0</v>
      </c>
    </row>
    <row r="40" spans="1:7" ht="13.5">
      <c r="A40" s="199"/>
      <c r="B40" s="230"/>
      <c r="C40" s="50" t="s">
        <v>135</v>
      </c>
      <c r="D40" s="53" t="s">
        <v>174</v>
      </c>
      <c r="E40" s="16">
        <f>F40+G40</f>
        <v>0</v>
      </c>
      <c r="F40" s="17">
        <v>0</v>
      </c>
      <c r="G40" s="18">
        <v>0</v>
      </c>
    </row>
    <row r="41" spans="1:7" ht="13.5">
      <c r="A41" s="199"/>
      <c r="B41" s="230"/>
      <c r="C41" s="50" t="s">
        <v>137</v>
      </c>
      <c r="D41" s="53" t="s">
        <v>175</v>
      </c>
      <c r="E41" s="16">
        <f>F41+G41</f>
        <v>0</v>
      </c>
      <c r="F41" s="17">
        <v>0</v>
      </c>
      <c r="G41" s="18">
        <v>0</v>
      </c>
    </row>
    <row r="42" spans="1:7" ht="13.5">
      <c r="A42" s="199"/>
      <c r="B42" s="230"/>
      <c r="C42" s="67" t="s">
        <v>139</v>
      </c>
      <c r="D42" s="53" t="s">
        <v>176</v>
      </c>
      <c r="E42" s="16">
        <f>F42+G42</f>
        <v>0</v>
      </c>
      <c r="F42" s="17">
        <v>0</v>
      </c>
      <c r="G42" s="18">
        <v>0</v>
      </c>
    </row>
    <row r="43" spans="1:7" ht="13.5">
      <c r="A43" s="199"/>
      <c r="B43" s="230"/>
      <c r="C43" s="67" t="s">
        <v>141</v>
      </c>
      <c r="D43" s="53" t="s">
        <v>177</v>
      </c>
      <c r="E43" s="16">
        <f>F43+G43</f>
        <v>0</v>
      </c>
      <c r="F43" s="17">
        <v>0</v>
      </c>
      <c r="G43" s="18">
        <v>0</v>
      </c>
    </row>
    <row r="44" spans="1:7" ht="13.5">
      <c r="A44" s="199"/>
      <c r="B44" s="201" t="s">
        <v>178</v>
      </c>
      <c r="C44" s="201"/>
      <c r="D44" s="15" t="s">
        <v>179</v>
      </c>
      <c r="E44" s="16">
        <f>E45+E46+E47+E48+E49</f>
        <v>0</v>
      </c>
      <c r="F44" s="16">
        <f>F45+F46+F47+F48+F49</f>
        <v>0</v>
      </c>
      <c r="G44" s="51">
        <f>G45+G46+G47+G48+G49</f>
        <v>0</v>
      </c>
    </row>
    <row r="45" spans="1:7" ht="13.5">
      <c r="A45" s="199"/>
      <c r="B45" s="229" t="s">
        <v>77</v>
      </c>
      <c r="C45" s="50" t="s">
        <v>133</v>
      </c>
      <c r="D45" s="53" t="s">
        <v>180</v>
      </c>
      <c r="E45" s="16">
        <f>F45+G45</f>
        <v>0</v>
      </c>
      <c r="F45" s="17">
        <v>0</v>
      </c>
      <c r="G45" s="18">
        <v>0</v>
      </c>
    </row>
    <row r="46" spans="1:7" ht="13.5">
      <c r="A46" s="199"/>
      <c r="B46" s="229"/>
      <c r="C46" s="50" t="s">
        <v>135</v>
      </c>
      <c r="D46" s="53" t="s">
        <v>181</v>
      </c>
      <c r="E46" s="16">
        <f>F46+G46</f>
        <v>0</v>
      </c>
      <c r="F46" s="17">
        <v>0</v>
      </c>
      <c r="G46" s="18">
        <v>0</v>
      </c>
    </row>
    <row r="47" spans="1:7" ht="13.5">
      <c r="A47" s="199"/>
      <c r="B47" s="229"/>
      <c r="C47" s="50" t="s">
        <v>137</v>
      </c>
      <c r="D47" s="53" t="s">
        <v>182</v>
      </c>
      <c r="E47" s="16">
        <f>F47+G47</f>
        <v>0</v>
      </c>
      <c r="F47" s="17">
        <v>0</v>
      </c>
      <c r="G47" s="18">
        <v>0</v>
      </c>
    </row>
    <row r="48" spans="1:7" ht="13.5">
      <c r="A48" s="199"/>
      <c r="B48" s="229"/>
      <c r="C48" s="67" t="s">
        <v>139</v>
      </c>
      <c r="D48" s="53" t="s">
        <v>183</v>
      </c>
      <c r="E48" s="16">
        <f>F48+G48</f>
        <v>0</v>
      </c>
      <c r="F48" s="17">
        <v>0</v>
      </c>
      <c r="G48" s="18">
        <v>0</v>
      </c>
    </row>
    <row r="49" spans="1:7" ht="13.5">
      <c r="A49" s="199"/>
      <c r="B49" s="229"/>
      <c r="C49" s="68" t="s">
        <v>141</v>
      </c>
      <c r="D49" s="56" t="s">
        <v>184</v>
      </c>
      <c r="E49" s="22">
        <f>F49+G49</f>
        <v>0</v>
      </c>
      <c r="F49" s="23">
        <v>0</v>
      </c>
      <c r="G49" s="24">
        <v>0</v>
      </c>
    </row>
  </sheetData>
  <sheetProtection password="CE88" sheet="1"/>
  <mergeCells count="23">
    <mergeCell ref="A5:G5"/>
    <mergeCell ref="A1:C1"/>
    <mergeCell ref="A2:C2"/>
    <mergeCell ref="A3:A4"/>
    <mergeCell ref="B3:C3"/>
    <mergeCell ref="B4:C4"/>
    <mergeCell ref="A6:C6"/>
    <mergeCell ref="A7:C7"/>
    <mergeCell ref="A8:A49"/>
    <mergeCell ref="B8:C8"/>
    <mergeCell ref="B9:B13"/>
    <mergeCell ref="B14:C14"/>
    <mergeCell ref="B15:B19"/>
    <mergeCell ref="B20:C20"/>
    <mergeCell ref="B21:B25"/>
    <mergeCell ref="B26:C26"/>
    <mergeCell ref="B45:B49"/>
    <mergeCell ref="B27:B31"/>
    <mergeCell ref="B32:C32"/>
    <mergeCell ref="B33:B37"/>
    <mergeCell ref="B38:C38"/>
    <mergeCell ref="B39:B43"/>
    <mergeCell ref="B44:C44"/>
  </mergeCells>
  <printOptions horizontalCentered="1"/>
  <pageMargins left="0.2361111111111111" right="0.15763888888888888" top="0.4798611111111111" bottom="0" header="0.5118055555555555" footer="0"/>
  <pageSetup horizontalDpi="300" verticalDpi="300" orientation="portrait" paperSize="9"/>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28">
      <selection activeCell="E52" sqref="E52"/>
    </sheetView>
  </sheetViews>
  <sheetFormatPr defaultColWidth="9.140625" defaultRowHeight="12.75"/>
  <cols>
    <col min="1" max="1" width="9.28125" style="3" customWidth="1"/>
    <col min="2" max="2" width="11.421875" style="3" customWidth="1"/>
    <col min="3" max="3" width="30.57421875" style="3" customWidth="1"/>
    <col min="4" max="4" width="13.8515625" style="5" customWidth="1"/>
    <col min="5" max="5" width="9.140625" style="3" customWidth="1"/>
    <col min="6" max="6" width="8.421875" style="3" customWidth="1"/>
    <col min="7" max="7" width="8.8515625" style="3" customWidth="1"/>
    <col min="8" max="8" width="9.28125" style="3" customWidth="1"/>
    <col min="9" max="9" width="8.00390625" style="3" customWidth="1"/>
    <col min="10" max="16384" width="9.140625" style="3" customWidth="1"/>
  </cols>
  <sheetData>
    <row r="1" spans="1:7" ht="32.25" customHeight="1">
      <c r="A1" s="234" t="s">
        <v>185</v>
      </c>
      <c r="B1" s="234"/>
      <c r="C1" s="234"/>
      <c r="D1" s="34" t="s">
        <v>37</v>
      </c>
      <c r="E1" s="35" t="s">
        <v>24</v>
      </c>
      <c r="F1" s="36" t="s">
        <v>38</v>
      </c>
      <c r="G1" s="37" t="s">
        <v>39</v>
      </c>
    </row>
    <row r="2" spans="1:8" ht="13.5">
      <c r="A2" s="232" t="s">
        <v>186</v>
      </c>
      <c r="B2" s="232"/>
      <c r="C2" s="232"/>
      <c r="D2" s="29" t="s">
        <v>187</v>
      </c>
      <c r="E2" s="12">
        <f>E3+E9+E15+E21+E27+E33+E39</f>
        <v>0</v>
      </c>
      <c r="F2" s="12">
        <f>F3+F9+F15+F21+F27+F33+F39</f>
        <v>0</v>
      </c>
      <c r="G2" s="13">
        <f>G3+G9+G15+G21+G27+G33+G39</f>
        <v>0</v>
      </c>
      <c r="H2" s="195" t="str">
        <f>IF(AND(E2=SUM(E47,E48,E49,E50,E51,E52),F2=SUM(F47,F48,F49,F50,F51,F52),G2=SUM(G47,G48,G49,G50,G51,G52)),"OK",IF(F2&lt;&gt;SUM(F47,F48,F49,F50,F51,F52),"PĀRBAUDIET ZĒNU SADALĪJUMU PA PAKALPOJUMA PĀRTRAUKŠANAS IEMESLIEM!",IF(G2&lt;&gt;SUM(G47,G48,G49,G50,G51,G52),"PĀRBAUDIET MEITEŅU SADALĪJUMU PA PAKALPOJUMA PĀRTRAUKŠANAS IEMESLIEM!","PĀRBAUDIET BĒRNU SADALĪJUMU PA PAKALPOJUMA PĀRTRAUKŠANAS IEMESLIEM!")))</f>
        <v>OK</v>
      </c>
    </row>
    <row r="3" spans="1:9" ht="13.5">
      <c r="A3" s="199" t="s">
        <v>29</v>
      </c>
      <c r="B3" s="201" t="s">
        <v>131</v>
      </c>
      <c r="C3" s="201"/>
      <c r="D3" s="15" t="s">
        <v>188</v>
      </c>
      <c r="E3" s="16">
        <f>E4+E5+E6+E7+E8</f>
        <v>0</v>
      </c>
      <c r="F3" s="16">
        <f>F4+F5+F6+F7+F8</f>
        <v>0</v>
      </c>
      <c r="G3" s="51">
        <f>G4+G5+G6+G7+G8</f>
        <v>0</v>
      </c>
      <c r="I3" s="69"/>
    </row>
    <row r="4" spans="1:10" ht="13.5">
      <c r="A4" s="199"/>
      <c r="B4" s="230" t="s">
        <v>77</v>
      </c>
      <c r="C4" s="50" t="s">
        <v>133</v>
      </c>
      <c r="D4" s="53" t="s">
        <v>189</v>
      </c>
      <c r="E4" s="16">
        <f>F4+G4</f>
        <v>0</v>
      </c>
      <c r="F4" s="17">
        <v>0</v>
      </c>
      <c r="G4" s="18">
        <v>0</v>
      </c>
      <c r="J4" s="69"/>
    </row>
    <row r="5" spans="1:7" ht="13.5">
      <c r="A5" s="199"/>
      <c r="B5" s="230"/>
      <c r="C5" s="50" t="s">
        <v>135</v>
      </c>
      <c r="D5" s="53" t="s">
        <v>190</v>
      </c>
      <c r="E5" s="16">
        <f>F5+G5</f>
        <v>0</v>
      </c>
      <c r="F5" s="17">
        <v>0</v>
      </c>
      <c r="G5" s="18">
        <v>0</v>
      </c>
    </row>
    <row r="6" spans="1:7" ht="13.5">
      <c r="A6" s="199"/>
      <c r="B6" s="230"/>
      <c r="C6" s="50" t="s">
        <v>137</v>
      </c>
      <c r="D6" s="53" t="s">
        <v>191</v>
      </c>
      <c r="E6" s="16">
        <f>F6+G6</f>
        <v>0</v>
      </c>
      <c r="F6" s="17">
        <v>0</v>
      </c>
      <c r="G6" s="18">
        <v>0</v>
      </c>
    </row>
    <row r="7" spans="1:7" ht="13.5">
      <c r="A7" s="199"/>
      <c r="B7" s="230"/>
      <c r="C7" s="67" t="s">
        <v>139</v>
      </c>
      <c r="D7" s="53" t="s">
        <v>192</v>
      </c>
      <c r="E7" s="16">
        <f>F7+G7</f>
        <v>0</v>
      </c>
      <c r="F7" s="17">
        <v>0</v>
      </c>
      <c r="G7" s="18">
        <v>0</v>
      </c>
    </row>
    <row r="8" spans="1:7" ht="13.5">
      <c r="A8" s="199"/>
      <c r="B8" s="230"/>
      <c r="C8" s="67" t="s">
        <v>141</v>
      </c>
      <c r="D8" s="53" t="s">
        <v>193</v>
      </c>
      <c r="E8" s="16">
        <f>F8+G8</f>
        <v>0</v>
      </c>
      <c r="F8" s="17">
        <v>0</v>
      </c>
      <c r="G8" s="18">
        <v>0</v>
      </c>
    </row>
    <row r="9" spans="1:7" ht="13.5">
      <c r="A9" s="199"/>
      <c r="B9" s="201" t="s">
        <v>143</v>
      </c>
      <c r="C9" s="201"/>
      <c r="D9" s="15" t="s">
        <v>194</v>
      </c>
      <c r="E9" s="16">
        <f>E10+E11+E12+E13+E14</f>
        <v>0</v>
      </c>
      <c r="F9" s="16">
        <f>F10+F11+F12+F13+F14</f>
        <v>0</v>
      </c>
      <c r="G9" s="51">
        <f>G10+G11+G12+G13+G14</f>
        <v>0</v>
      </c>
    </row>
    <row r="10" spans="1:7" ht="13.5">
      <c r="A10" s="199"/>
      <c r="B10" s="230" t="s">
        <v>77</v>
      </c>
      <c r="C10" s="50" t="s">
        <v>133</v>
      </c>
      <c r="D10" s="53" t="s">
        <v>195</v>
      </c>
      <c r="E10" s="16">
        <f>F10+G10</f>
        <v>0</v>
      </c>
      <c r="F10" s="17">
        <v>0</v>
      </c>
      <c r="G10" s="18">
        <v>0</v>
      </c>
    </row>
    <row r="11" spans="1:7" ht="13.5">
      <c r="A11" s="199"/>
      <c r="B11" s="230"/>
      <c r="C11" s="50" t="s">
        <v>135</v>
      </c>
      <c r="D11" s="53" t="s">
        <v>196</v>
      </c>
      <c r="E11" s="16">
        <f>F11+G11</f>
        <v>0</v>
      </c>
      <c r="F11" s="17">
        <v>0</v>
      </c>
      <c r="G11" s="18">
        <v>0</v>
      </c>
    </row>
    <row r="12" spans="1:7" ht="13.5">
      <c r="A12" s="199"/>
      <c r="B12" s="230"/>
      <c r="C12" s="50" t="s">
        <v>137</v>
      </c>
      <c r="D12" s="53" t="s">
        <v>197</v>
      </c>
      <c r="E12" s="16">
        <f>F12+G12</f>
        <v>0</v>
      </c>
      <c r="F12" s="17">
        <v>0</v>
      </c>
      <c r="G12" s="18">
        <v>0</v>
      </c>
    </row>
    <row r="13" spans="1:7" ht="13.5">
      <c r="A13" s="199"/>
      <c r="B13" s="230"/>
      <c r="C13" s="67" t="s">
        <v>139</v>
      </c>
      <c r="D13" s="53" t="s">
        <v>198</v>
      </c>
      <c r="E13" s="16">
        <f>F13+G13</f>
        <v>0</v>
      </c>
      <c r="F13" s="17">
        <v>0</v>
      </c>
      <c r="G13" s="18">
        <v>0</v>
      </c>
    </row>
    <row r="14" spans="1:7" ht="13.5">
      <c r="A14" s="199"/>
      <c r="B14" s="230"/>
      <c r="C14" s="67" t="s">
        <v>141</v>
      </c>
      <c r="D14" s="53" t="s">
        <v>199</v>
      </c>
      <c r="E14" s="16">
        <f>F14+G14</f>
        <v>0</v>
      </c>
      <c r="F14" s="17">
        <v>0</v>
      </c>
      <c r="G14" s="18">
        <v>0</v>
      </c>
    </row>
    <row r="15" spans="1:7" ht="13.5">
      <c r="A15" s="199"/>
      <c r="B15" s="201" t="s">
        <v>150</v>
      </c>
      <c r="C15" s="201"/>
      <c r="D15" s="15" t="s">
        <v>200</v>
      </c>
      <c r="E15" s="16">
        <f>E16+E17+E18+E19+E20</f>
        <v>0</v>
      </c>
      <c r="F15" s="16">
        <f>F16+F17+F18+F19+F20</f>
        <v>0</v>
      </c>
      <c r="G15" s="51">
        <f>G16+G17+G18+G19+G20</f>
        <v>0</v>
      </c>
    </row>
    <row r="16" spans="1:7" ht="13.5">
      <c r="A16" s="199"/>
      <c r="B16" s="230" t="s">
        <v>77</v>
      </c>
      <c r="C16" s="50" t="s">
        <v>133</v>
      </c>
      <c r="D16" s="53" t="s">
        <v>201</v>
      </c>
      <c r="E16" s="16">
        <f>F16+G16</f>
        <v>0</v>
      </c>
      <c r="F16" s="17">
        <v>0</v>
      </c>
      <c r="G16" s="18">
        <v>0</v>
      </c>
    </row>
    <row r="17" spans="1:7" ht="13.5">
      <c r="A17" s="199"/>
      <c r="B17" s="230"/>
      <c r="C17" s="50" t="s">
        <v>135</v>
      </c>
      <c r="D17" s="53" t="s">
        <v>202</v>
      </c>
      <c r="E17" s="16">
        <f>F17+G17</f>
        <v>0</v>
      </c>
      <c r="F17" s="17">
        <v>0</v>
      </c>
      <c r="G17" s="18">
        <v>0</v>
      </c>
    </row>
    <row r="18" spans="1:7" ht="13.5">
      <c r="A18" s="199"/>
      <c r="B18" s="230"/>
      <c r="C18" s="50" t="s">
        <v>137</v>
      </c>
      <c r="D18" s="53" t="s">
        <v>203</v>
      </c>
      <c r="E18" s="16">
        <f>F18+G18</f>
        <v>0</v>
      </c>
      <c r="F18" s="17">
        <v>0</v>
      </c>
      <c r="G18" s="18">
        <v>0</v>
      </c>
    </row>
    <row r="19" spans="1:7" ht="13.5">
      <c r="A19" s="199"/>
      <c r="B19" s="230"/>
      <c r="C19" s="67" t="s">
        <v>139</v>
      </c>
      <c r="D19" s="53" t="s">
        <v>204</v>
      </c>
      <c r="E19" s="16">
        <f>F19+G19</f>
        <v>0</v>
      </c>
      <c r="F19" s="17">
        <v>0</v>
      </c>
      <c r="G19" s="18">
        <v>0</v>
      </c>
    </row>
    <row r="20" spans="1:7" ht="13.5">
      <c r="A20" s="199"/>
      <c r="B20" s="230"/>
      <c r="C20" s="67" t="s">
        <v>141</v>
      </c>
      <c r="D20" s="53" t="s">
        <v>205</v>
      </c>
      <c r="E20" s="16">
        <f>F20+G20</f>
        <v>0</v>
      </c>
      <c r="F20" s="17">
        <v>0</v>
      </c>
      <c r="G20" s="18">
        <v>0</v>
      </c>
    </row>
    <row r="21" spans="1:7" ht="13.5" customHeight="1">
      <c r="A21" s="199"/>
      <c r="B21" s="201" t="s">
        <v>157</v>
      </c>
      <c r="C21" s="201"/>
      <c r="D21" s="15" t="s">
        <v>206</v>
      </c>
      <c r="E21" s="16">
        <f>E22+E23+E24+E25+E26</f>
        <v>0</v>
      </c>
      <c r="F21" s="16">
        <f>F22+F23+F24+F25+F26</f>
        <v>0</v>
      </c>
      <c r="G21" s="51">
        <f>G22+G23+G24+G25+G26</f>
        <v>0</v>
      </c>
    </row>
    <row r="22" spans="1:7" ht="13.5">
      <c r="A22" s="199"/>
      <c r="B22" s="230" t="s">
        <v>77</v>
      </c>
      <c r="C22" s="50" t="s">
        <v>133</v>
      </c>
      <c r="D22" s="53" t="s">
        <v>207</v>
      </c>
      <c r="E22" s="16">
        <f>F22+G22</f>
        <v>0</v>
      </c>
      <c r="F22" s="17">
        <v>0</v>
      </c>
      <c r="G22" s="18">
        <v>0</v>
      </c>
    </row>
    <row r="23" spans="1:7" ht="13.5">
      <c r="A23" s="199"/>
      <c r="B23" s="230"/>
      <c r="C23" s="50" t="s">
        <v>135</v>
      </c>
      <c r="D23" s="53" t="s">
        <v>208</v>
      </c>
      <c r="E23" s="16">
        <f>F23+G23</f>
        <v>0</v>
      </c>
      <c r="F23" s="17">
        <v>0</v>
      </c>
      <c r="G23" s="18">
        <v>0</v>
      </c>
    </row>
    <row r="24" spans="1:7" ht="13.5">
      <c r="A24" s="199"/>
      <c r="B24" s="230"/>
      <c r="C24" s="50" t="s">
        <v>137</v>
      </c>
      <c r="D24" s="53" t="s">
        <v>209</v>
      </c>
      <c r="E24" s="16">
        <f>F24+G24</f>
        <v>0</v>
      </c>
      <c r="F24" s="17">
        <v>0</v>
      </c>
      <c r="G24" s="18">
        <v>0</v>
      </c>
    </row>
    <row r="25" spans="1:7" ht="13.5">
      <c r="A25" s="199"/>
      <c r="B25" s="230"/>
      <c r="C25" s="67" t="s">
        <v>139</v>
      </c>
      <c r="D25" s="53" t="s">
        <v>210</v>
      </c>
      <c r="E25" s="16">
        <f>F25+G25</f>
        <v>0</v>
      </c>
      <c r="F25" s="17">
        <v>0</v>
      </c>
      <c r="G25" s="18">
        <v>0</v>
      </c>
    </row>
    <row r="26" spans="1:7" ht="13.5">
      <c r="A26" s="199"/>
      <c r="B26" s="230"/>
      <c r="C26" s="67" t="s">
        <v>141</v>
      </c>
      <c r="D26" s="53" t="s">
        <v>211</v>
      </c>
      <c r="E26" s="16">
        <f>F26+G26</f>
        <v>0</v>
      </c>
      <c r="F26" s="17">
        <v>0</v>
      </c>
      <c r="G26" s="18">
        <v>0</v>
      </c>
    </row>
    <row r="27" spans="1:7" ht="13.5">
      <c r="A27" s="199"/>
      <c r="B27" s="220" t="s">
        <v>164</v>
      </c>
      <c r="C27" s="220"/>
      <c r="D27" s="15" t="s">
        <v>212</v>
      </c>
      <c r="E27" s="16">
        <f>E28+E29+E30+E31+E32</f>
        <v>0</v>
      </c>
      <c r="F27" s="16">
        <f>F28+F29+F30+F31+F32</f>
        <v>0</v>
      </c>
      <c r="G27" s="51">
        <f>G28+G29+G30+G31+G32</f>
        <v>0</v>
      </c>
    </row>
    <row r="28" spans="1:7" ht="13.5">
      <c r="A28" s="199"/>
      <c r="B28" s="230" t="s">
        <v>77</v>
      </c>
      <c r="C28" s="50" t="s">
        <v>133</v>
      </c>
      <c r="D28" s="53" t="s">
        <v>213</v>
      </c>
      <c r="E28" s="16">
        <f>F28+G28</f>
        <v>0</v>
      </c>
      <c r="F28" s="17">
        <v>0</v>
      </c>
      <c r="G28" s="18">
        <v>0</v>
      </c>
    </row>
    <row r="29" spans="1:7" ht="13.5">
      <c r="A29" s="199"/>
      <c r="B29" s="230"/>
      <c r="C29" s="50" t="s">
        <v>135</v>
      </c>
      <c r="D29" s="53" t="s">
        <v>214</v>
      </c>
      <c r="E29" s="16">
        <f>F29+G29</f>
        <v>0</v>
      </c>
      <c r="F29" s="17">
        <v>0</v>
      </c>
      <c r="G29" s="18">
        <v>0</v>
      </c>
    </row>
    <row r="30" spans="1:7" ht="13.5">
      <c r="A30" s="199"/>
      <c r="B30" s="230"/>
      <c r="C30" s="50" t="s">
        <v>137</v>
      </c>
      <c r="D30" s="53" t="s">
        <v>215</v>
      </c>
      <c r="E30" s="16">
        <f>F30+G30</f>
        <v>0</v>
      </c>
      <c r="F30" s="17">
        <v>0</v>
      </c>
      <c r="G30" s="18">
        <v>0</v>
      </c>
    </row>
    <row r="31" spans="1:7" ht="13.5">
      <c r="A31" s="199"/>
      <c r="B31" s="230"/>
      <c r="C31" s="67" t="s">
        <v>139</v>
      </c>
      <c r="D31" s="53" t="s">
        <v>216</v>
      </c>
      <c r="E31" s="16">
        <f>F31+G31</f>
        <v>0</v>
      </c>
      <c r="F31" s="17">
        <v>0</v>
      </c>
      <c r="G31" s="18">
        <v>0</v>
      </c>
    </row>
    <row r="32" spans="1:7" ht="13.5">
      <c r="A32" s="199"/>
      <c r="B32" s="230"/>
      <c r="C32" s="67" t="s">
        <v>141</v>
      </c>
      <c r="D32" s="53" t="s">
        <v>217</v>
      </c>
      <c r="E32" s="16">
        <f>F32+G32</f>
        <v>0</v>
      </c>
      <c r="F32" s="17">
        <v>0</v>
      </c>
      <c r="G32" s="18">
        <v>0</v>
      </c>
    </row>
    <row r="33" spans="1:7" ht="13.5">
      <c r="A33" s="199"/>
      <c r="B33" s="201" t="s">
        <v>171</v>
      </c>
      <c r="C33" s="201"/>
      <c r="D33" s="15" t="s">
        <v>218</v>
      </c>
      <c r="E33" s="16">
        <f>E34+E35+E36+E37+E38</f>
        <v>0</v>
      </c>
      <c r="F33" s="16">
        <f>F34+F35+F36+F37+F38</f>
        <v>0</v>
      </c>
      <c r="G33" s="51">
        <f>G34+G35+G36+G37+G38</f>
        <v>0</v>
      </c>
    </row>
    <row r="34" spans="1:7" ht="13.5">
      <c r="A34" s="199"/>
      <c r="B34" s="230" t="s">
        <v>77</v>
      </c>
      <c r="C34" s="50" t="s">
        <v>133</v>
      </c>
      <c r="D34" s="53" t="s">
        <v>219</v>
      </c>
      <c r="E34" s="16">
        <f>F34+G34</f>
        <v>0</v>
      </c>
      <c r="F34" s="17">
        <v>0</v>
      </c>
      <c r="G34" s="18">
        <v>0</v>
      </c>
    </row>
    <row r="35" spans="1:7" ht="13.5">
      <c r="A35" s="199"/>
      <c r="B35" s="230"/>
      <c r="C35" s="50" t="s">
        <v>135</v>
      </c>
      <c r="D35" s="53" t="s">
        <v>220</v>
      </c>
      <c r="E35" s="16">
        <f>F35+G35</f>
        <v>0</v>
      </c>
      <c r="F35" s="17">
        <v>0</v>
      </c>
      <c r="G35" s="18">
        <v>0</v>
      </c>
    </row>
    <row r="36" spans="1:7" ht="13.5">
      <c r="A36" s="199"/>
      <c r="B36" s="230"/>
      <c r="C36" s="50" t="s">
        <v>137</v>
      </c>
      <c r="D36" s="53" t="s">
        <v>221</v>
      </c>
      <c r="E36" s="16">
        <f>F36+G36</f>
        <v>0</v>
      </c>
      <c r="F36" s="17">
        <v>0</v>
      </c>
      <c r="G36" s="18">
        <v>0</v>
      </c>
    </row>
    <row r="37" spans="1:7" ht="13.5">
      <c r="A37" s="199"/>
      <c r="B37" s="230"/>
      <c r="C37" s="67" t="s">
        <v>139</v>
      </c>
      <c r="D37" s="53" t="s">
        <v>222</v>
      </c>
      <c r="E37" s="16">
        <f>F37+G37</f>
        <v>0</v>
      </c>
      <c r="F37" s="17">
        <v>0</v>
      </c>
      <c r="G37" s="18">
        <v>0</v>
      </c>
    </row>
    <row r="38" spans="1:7" ht="13.5">
      <c r="A38" s="199"/>
      <c r="B38" s="230"/>
      <c r="C38" s="67" t="s">
        <v>141</v>
      </c>
      <c r="D38" s="53" t="s">
        <v>223</v>
      </c>
      <c r="E38" s="16">
        <f>F38+G38</f>
        <v>0</v>
      </c>
      <c r="F38" s="17">
        <v>0</v>
      </c>
      <c r="G38" s="18">
        <v>0</v>
      </c>
    </row>
    <row r="39" spans="1:7" ht="13.5">
      <c r="A39" s="199"/>
      <c r="B39" s="201" t="s">
        <v>178</v>
      </c>
      <c r="C39" s="201"/>
      <c r="D39" s="15" t="s">
        <v>224</v>
      </c>
      <c r="E39" s="16">
        <f>E40+E41+E42+E43+E44</f>
        <v>0</v>
      </c>
      <c r="F39" s="16">
        <f>F40+F41+F42+F43+F44</f>
        <v>0</v>
      </c>
      <c r="G39" s="51">
        <f>G40+G41+G42+G43+G44</f>
        <v>0</v>
      </c>
    </row>
    <row r="40" spans="1:7" ht="13.5">
      <c r="A40" s="199"/>
      <c r="B40" s="229" t="s">
        <v>77</v>
      </c>
      <c r="C40" s="50" t="s">
        <v>133</v>
      </c>
      <c r="D40" s="53" t="s">
        <v>225</v>
      </c>
      <c r="E40" s="16">
        <f>F40+G40</f>
        <v>0</v>
      </c>
      <c r="F40" s="17">
        <v>0</v>
      </c>
      <c r="G40" s="18">
        <v>0</v>
      </c>
    </row>
    <row r="41" spans="1:7" ht="13.5">
      <c r="A41" s="199"/>
      <c r="B41" s="229"/>
      <c r="C41" s="50" t="s">
        <v>135</v>
      </c>
      <c r="D41" s="53" t="s">
        <v>226</v>
      </c>
      <c r="E41" s="16">
        <f>F41+G41</f>
        <v>0</v>
      </c>
      <c r="F41" s="17">
        <v>0</v>
      </c>
      <c r="G41" s="18">
        <v>0</v>
      </c>
    </row>
    <row r="42" spans="1:7" ht="13.5">
      <c r="A42" s="199"/>
      <c r="B42" s="229"/>
      <c r="C42" s="50" t="s">
        <v>137</v>
      </c>
      <c r="D42" s="53" t="s">
        <v>227</v>
      </c>
      <c r="E42" s="16">
        <f>F42+G42</f>
        <v>0</v>
      </c>
      <c r="F42" s="17">
        <v>0</v>
      </c>
      <c r="G42" s="18">
        <v>0</v>
      </c>
    </row>
    <row r="43" spans="1:7" ht="13.5">
      <c r="A43" s="199"/>
      <c r="B43" s="229"/>
      <c r="C43" s="67" t="s">
        <v>139</v>
      </c>
      <c r="D43" s="53" t="s">
        <v>228</v>
      </c>
      <c r="E43" s="16">
        <f>F43+G43</f>
        <v>0</v>
      </c>
      <c r="F43" s="17">
        <v>0</v>
      </c>
      <c r="G43" s="18">
        <v>0</v>
      </c>
    </row>
    <row r="44" spans="1:7" ht="13.5">
      <c r="A44" s="199"/>
      <c r="B44" s="229"/>
      <c r="C44" s="68" t="s">
        <v>141</v>
      </c>
      <c r="D44" s="56" t="s">
        <v>229</v>
      </c>
      <c r="E44" s="22">
        <f>F44+G44</f>
        <v>0</v>
      </c>
      <c r="F44" s="23">
        <v>0</v>
      </c>
      <c r="G44" s="24">
        <v>0</v>
      </c>
    </row>
    <row r="45" spans="5:7" ht="13.5">
      <c r="E45" s="70"/>
      <c r="F45" s="70"/>
      <c r="G45" s="70"/>
    </row>
    <row r="46" spans="1:7" ht="25.5">
      <c r="A46" s="231" t="s">
        <v>230</v>
      </c>
      <c r="B46" s="231"/>
      <c r="C46" s="231"/>
      <c r="D46" s="34" t="s">
        <v>37</v>
      </c>
      <c r="E46" s="35" t="s">
        <v>24</v>
      </c>
      <c r="F46" s="36" t="s">
        <v>38</v>
      </c>
      <c r="G46" s="37" t="s">
        <v>39</v>
      </c>
    </row>
    <row r="47" spans="1:7" ht="13.5">
      <c r="A47" s="232" t="s">
        <v>231</v>
      </c>
      <c r="B47" s="232"/>
      <c r="C47" s="232"/>
      <c r="D47" s="41" t="s">
        <v>232</v>
      </c>
      <c r="E47" s="42">
        <f aca="true" t="shared" si="0" ref="E47:E52">F47+G47</f>
        <v>0</v>
      </c>
      <c r="F47" s="71">
        <v>0</v>
      </c>
      <c r="G47" s="72">
        <v>0</v>
      </c>
    </row>
    <row r="48" spans="1:7" ht="13.5">
      <c r="A48" s="240" t="s">
        <v>233</v>
      </c>
      <c r="B48" s="240"/>
      <c r="C48" s="240"/>
      <c r="D48" s="73" t="s">
        <v>234</v>
      </c>
      <c r="E48" s="74">
        <f t="shared" si="0"/>
        <v>0</v>
      </c>
      <c r="F48" s="17">
        <v>0</v>
      </c>
      <c r="G48" s="18">
        <v>0</v>
      </c>
    </row>
    <row r="49" spans="1:7" ht="13.5">
      <c r="A49" s="241" t="s">
        <v>235</v>
      </c>
      <c r="B49" s="241"/>
      <c r="C49" s="241"/>
      <c r="D49" s="73" t="s">
        <v>236</v>
      </c>
      <c r="E49" s="74">
        <f t="shared" si="0"/>
        <v>0</v>
      </c>
      <c r="F49" s="17">
        <v>0</v>
      </c>
      <c r="G49" s="18">
        <v>0</v>
      </c>
    </row>
    <row r="50" spans="1:7" ht="13.5">
      <c r="A50" s="241" t="s">
        <v>237</v>
      </c>
      <c r="B50" s="241"/>
      <c r="C50" s="241"/>
      <c r="D50" s="73" t="s">
        <v>524</v>
      </c>
      <c r="E50" s="74">
        <f t="shared" si="0"/>
        <v>0</v>
      </c>
      <c r="F50" s="17">
        <v>0</v>
      </c>
      <c r="G50" s="18">
        <v>0</v>
      </c>
    </row>
    <row r="51" spans="1:7" ht="24.75" customHeight="1">
      <c r="A51" s="238" t="s">
        <v>238</v>
      </c>
      <c r="B51" s="238"/>
      <c r="C51" s="238"/>
      <c r="D51" s="73" t="s">
        <v>239</v>
      </c>
      <c r="E51" s="74">
        <f t="shared" si="0"/>
        <v>0</v>
      </c>
      <c r="F51" s="17">
        <v>0</v>
      </c>
      <c r="G51" s="18">
        <v>0</v>
      </c>
    </row>
    <row r="52" spans="1:7" ht="13.5">
      <c r="A52" s="239" t="s">
        <v>536</v>
      </c>
      <c r="B52" s="239"/>
      <c r="C52" s="239"/>
      <c r="D52" s="75" t="s">
        <v>240</v>
      </c>
      <c r="E52" s="22">
        <f t="shared" si="0"/>
        <v>0</v>
      </c>
      <c r="F52" s="23">
        <v>0</v>
      </c>
      <c r="G52" s="24">
        <v>0</v>
      </c>
    </row>
  </sheetData>
  <sheetProtection password="CE88" sheet="1"/>
  <mergeCells count="24">
    <mergeCell ref="B34:B38"/>
    <mergeCell ref="B39:C39"/>
    <mergeCell ref="A1:C1"/>
    <mergeCell ref="A2:C2"/>
    <mergeCell ref="A3:A44"/>
    <mergeCell ref="B3:C3"/>
    <mergeCell ref="B4:B8"/>
    <mergeCell ref="B9:C9"/>
    <mergeCell ref="B10:B14"/>
    <mergeCell ref="B15:C15"/>
    <mergeCell ref="B22:B26"/>
    <mergeCell ref="B27:C27"/>
    <mergeCell ref="B28:B32"/>
    <mergeCell ref="B33:C33"/>
    <mergeCell ref="B16:B20"/>
    <mergeCell ref="B21:C21"/>
    <mergeCell ref="A51:C51"/>
    <mergeCell ref="A52:C52"/>
    <mergeCell ref="B40:B44"/>
    <mergeCell ref="A46:C46"/>
    <mergeCell ref="A47:C47"/>
    <mergeCell ref="A48:C48"/>
    <mergeCell ref="A49:C49"/>
    <mergeCell ref="A50:C50"/>
  </mergeCells>
  <printOptions horizontalCentered="1"/>
  <pageMargins left="0.2361111111111111" right="0.15763888888888888" top="0.5298611111111111" bottom="0" header="0.5118055555555555" footer="0"/>
  <pageSetup horizontalDpi="300" verticalDpi="300" orientation="portrait" paperSize="9"/>
  <headerFooter alignWithMargins="0">
    <oddFooter>&amp;R4</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J52"/>
  <sheetViews>
    <sheetView zoomScalePageLayoutView="0" workbookViewId="0" topLeftCell="A16">
      <selection activeCell="C56" sqref="C56"/>
    </sheetView>
  </sheetViews>
  <sheetFormatPr defaultColWidth="9.140625" defaultRowHeight="12.75"/>
  <cols>
    <col min="1" max="1" width="8.28125" style="3" customWidth="1"/>
    <col min="2" max="2" width="12.421875" style="5" customWidth="1"/>
    <col min="3" max="3" width="31.421875" style="5" customWidth="1"/>
    <col min="4" max="4" width="12.8515625" style="5" customWidth="1"/>
    <col min="5" max="5" width="8.28125" style="3" customWidth="1"/>
    <col min="6" max="6" width="8.00390625" style="3" customWidth="1"/>
    <col min="7" max="7" width="9.140625" style="3" customWidth="1"/>
    <col min="8" max="8" width="8.7109375" style="3" customWidth="1"/>
    <col min="9" max="9" width="9.57421875" style="3" customWidth="1"/>
    <col min="10" max="10" width="10.28125" style="3" customWidth="1"/>
    <col min="11" max="16384" width="9.140625" style="3" customWidth="1"/>
  </cols>
  <sheetData>
    <row r="1" spans="1:7" ht="30" customHeight="1">
      <c r="A1" s="234" t="s">
        <v>241</v>
      </c>
      <c r="B1" s="234"/>
      <c r="C1" s="234"/>
      <c r="D1" s="34" t="s">
        <v>37</v>
      </c>
      <c r="E1" s="35" t="s">
        <v>24</v>
      </c>
      <c r="F1" s="36" t="s">
        <v>38</v>
      </c>
      <c r="G1" s="37" t="s">
        <v>39</v>
      </c>
    </row>
    <row r="2" spans="1:8" ht="13.5">
      <c r="A2" s="232" t="s">
        <v>186</v>
      </c>
      <c r="B2" s="232"/>
      <c r="C2" s="232"/>
      <c r="D2" s="29" t="s">
        <v>242</v>
      </c>
      <c r="E2" s="12">
        <f>E3+E9+E15+E21+E27+E33+E39</f>
        <v>0</v>
      </c>
      <c r="F2" s="12">
        <f>F3+F9+F15+F21+F27+F33+F39</f>
        <v>0</v>
      </c>
      <c r="G2" s="13">
        <f>G3+G9+G15+G21+G27+G33+G39</f>
        <v>0</v>
      </c>
      <c r="H2" s="195" t="str">
        <f>IF(AND(E2=SUM(E47,E48,E49,E50,E51,E52),F2=SUM(F47,F48,F49,F50,F51,F52),G2=SUM(G47,G48,G49,G50,G51,G52)),"OK",IF(F2&lt;&gt;SUM(F47,F48,F49,F50,F51,F52),"PĀRBAUDIET ZĒNU SADALĪJUMU PA PAKALPOJUMA PĀRTRAUKŠANAS IEMESLIEM!",IF(G2&lt;&gt;SUM(G47,G48,G49,G50,G51,G52),"PĀRBAUDIET MEITEŅU SADALĪJUMU PA PAKALPOJUMA PĀRTRAUKŠANAS IEMESLIEM!","PĀRBAUDIET BĒRNU SADALĪJUMU PA PAKALPOJUMA PĀRTRAUKŠANAS IEMESLIEM!")))</f>
        <v>OK</v>
      </c>
    </row>
    <row r="3" spans="1:9" ht="13.5">
      <c r="A3" s="199" t="s">
        <v>29</v>
      </c>
      <c r="B3" s="201" t="s">
        <v>131</v>
      </c>
      <c r="C3" s="201"/>
      <c r="D3" s="15" t="s">
        <v>243</v>
      </c>
      <c r="E3" s="16">
        <f>E4+E5+E6+E7+E8</f>
        <v>0</v>
      </c>
      <c r="F3" s="16">
        <f>F4+F5+F6+F7+F8</f>
        <v>0</v>
      </c>
      <c r="G3" s="51">
        <f>G4+G5+G6+G7+G8</f>
        <v>0</v>
      </c>
      <c r="I3" s="69"/>
    </row>
    <row r="4" spans="1:10" ht="13.5">
      <c r="A4" s="199"/>
      <c r="B4" s="230" t="s">
        <v>77</v>
      </c>
      <c r="C4" s="50" t="s">
        <v>133</v>
      </c>
      <c r="D4" s="15" t="s">
        <v>244</v>
      </c>
      <c r="E4" s="16">
        <f>F4+G4</f>
        <v>0</v>
      </c>
      <c r="F4" s="17">
        <v>0</v>
      </c>
      <c r="G4" s="18">
        <v>0</v>
      </c>
      <c r="J4" s="69"/>
    </row>
    <row r="5" spans="1:7" ht="13.5">
      <c r="A5" s="199"/>
      <c r="B5" s="230"/>
      <c r="C5" s="50" t="s">
        <v>135</v>
      </c>
      <c r="D5" s="15" t="s">
        <v>245</v>
      </c>
      <c r="E5" s="16">
        <f>F5+G5</f>
        <v>0</v>
      </c>
      <c r="F5" s="17">
        <v>0</v>
      </c>
      <c r="G5" s="18">
        <v>0</v>
      </c>
    </row>
    <row r="6" spans="1:7" ht="13.5">
      <c r="A6" s="199"/>
      <c r="B6" s="230"/>
      <c r="C6" s="50" t="s">
        <v>137</v>
      </c>
      <c r="D6" s="15" t="s">
        <v>246</v>
      </c>
      <c r="E6" s="16">
        <f>F6+G6</f>
        <v>0</v>
      </c>
      <c r="F6" s="17">
        <v>0</v>
      </c>
      <c r="G6" s="18">
        <v>0</v>
      </c>
    </row>
    <row r="7" spans="1:7" ht="13.5">
      <c r="A7" s="199"/>
      <c r="B7" s="230"/>
      <c r="C7" s="67" t="s">
        <v>139</v>
      </c>
      <c r="D7" s="15" t="s">
        <v>247</v>
      </c>
      <c r="E7" s="16">
        <f>F7+G7</f>
        <v>0</v>
      </c>
      <c r="F7" s="17">
        <v>0</v>
      </c>
      <c r="G7" s="18">
        <v>0</v>
      </c>
    </row>
    <row r="8" spans="1:7" ht="13.5">
      <c r="A8" s="199"/>
      <c r="B8" s="230"/>
      <c r="C8" s="67" t="s">
        <v>141</v>
      </c>
      <c r="D8" s="15" t="s">
        <v>248</v>
      </c>
      <c r="E8" s="16">
        <f>F8+G8</f>
        <v>0</v>
      </c>
      <c r="F8" s="17">
        <v>0</v>
      </c>
      <c r="G8" s="18">
        <v>0</v>
      </c>
    </row>
    <row r="9" spans="1:7" ht="13.5">
      <c r="A9" s="199"/>
      <c r="B9" s="201" t="s">
        <v>143</v>
      </c>
      <c r="C9" s="201"/>
      <c r="D9" s="15" t="s">
        <v>249</v>
      </c>
      <c r="E9" s="16">
        <f>E10+E11+E12+E13+E14</f>
        <v>0</v>
      </c>
      <c r="F9" s="16">
        <f>F10+F11+F12+F13+F14</f>
        <v>0</v>
      </c>
      <c r="G9" s="51">
        <f>G10+G11+G12+G13+G14</f>
        <v>0</v>
      </c>
    </row>
    <row r="10" spans="1:7" ht="13.5">
      <c r="A10" s="199"/>
      <c r="B10" s="230" t="s">
        <v>77</v>
      </c>
      <c r="C10" s="50" t="s">
        <v>133</v>
      </c>
      <c r="D10" s="15" t="s">
        <v>250</v>
      </c>
      <c r="E10" s="16">
        <f>F10+G10</f>
        <v>0</v>
      </c>
      <c r="F10" s="17">
        <v>0</v>
      </c>
      <c r="G10" s="18">
        <v>0</v>
      </c>
    </row>
    <row r="11" spans="1:7" ht="13.5">
      <c r="A11" s="199"/>
      <c r="B11" s="230"/>
      <c r="C11" s="50" t="s">
        <v>135</v>
      </c>
      <c r="D11" s="15" t="s">
        <v>251</v>
      </c>
      <c r="E11" s="16">
        <f>F11+G11</f>
        <v>0</v>
      </c>
      <c r="F11" s="17">
        <v>0</v>
      </c>
      <c r="G11" s="18">
        <v>0</v>
      </c>
    </row>
    <row r="12" spans="1:7" ht="13.5">
      <c r="A12" s="199"/>
      <c r="B12" s="230"/>
      <c r="C12" s="50" t="s">
        <v>137</v>
      </c>
      <c r="D12" s="15" t="s">
        <v>252</v>
      </c>
      <c r="E12" s="16">
        <f>F12+G12</f>
        <v>0</v>
      </c>
      <c r="F12" s="17">
        <v>0</v>
      </c>
      <c r="G12" s="18">
        <v>0</v>
      </c>
    </row>
    <row r="13" spans="1:7" ht="13.5">
      <c r="A13" s="199"/>
      <c r="B13" s="230"/>
      <c r="C13" s="67" t="s">
        <v>139</v>
      </c>
      <c r="D13" s="15" t="s">
        <v>253</v>
      </c>
      <c r="E13" s="16">
        <f>F13+G13</f>
        <v>0</v>
      </c>
      <c r="F13" s="17">
        <v>0</v>
      </c>
      <c r="G13" s="18">
        <v>0</v>
      </c>
    </row>
    <row r="14" spans="1:7" ht="13.5">
      <c r="A14" s="199"/>
      <c r="B14" s="230"/>
      <c r="C14" s="67" t="s">
        <v>141</v>
      </c>
      <c r="D14" s="15" t="s">
        <v>254</v>
      </c>
      <c r="E14" s="16">
        <f>F14+G14</f>
        <v>0</v>
      </c>
      <c r="F14" s="17">
        <v>0</v>
      </c>
      <c r="G14" s="18">
        <v>0</v>
      </c>
    </row>
    <row r="15" spans="1:7" ht="13.5">
      <c r="A15" s="199"/>
      <c r="B15" s="201" t="s">
        <v>150</v>
      </c>
      <c r="C15" s="201"/>
      <c r="D15" s="15" t="s">
        <v>255</v>
      </c>
      <c r="E15" s="16">
        <f>E16+E17+E18+E19+E20</f>
        <v>0</v>
      </c>
      <c r="F15" s="16">
        <f>F16+F17+F18+F19+F20</f>
        <v>0</v>
      </c>
      <c r="G15" s="51">
        <f>G16+G17+G18+G19+G20</f>
        <v>0</v>
      </c>
    </row>
    <row r="16" spans="1:7" ht="13.5">
      <c r="A16" s="199"/>
      <c r="B16" s="230" t="s">
        <v>77</v>
      </c>
      <c r="C16" s="50" t="s">
        <v>133</v>
      </c>
      <c r="D16" s="15" t="s">
        <v>256</v>
      </c>
      <c r="E16" s="16">
        <f>F16+G16</f>
        <v>0</v>
      </c>
      <c r="F16" s="17">
        <v>0</v>
      </c>
      <c r="G16" s="18">
        <v>0</v>
      </c>
    </row>
    <row r="17" spans="1:7" ht="13.5">
      <c r="A17" s="199"/>
      <c r="B17" s="230"/>
      <c r="C17" s="50" t="s">
        <v>135</v>
      </c>
      <c r="D17" s="15" t="s">
        <v>257</v>
      </c>
      <c r="E17" s="16">
        <f>F17+G17</f>
        <v>0</v>
      </c>
      <c r="F17" s="17">
        <v>0</v>
      </c>
      <c r="G17" s="18">
        <v>0</v>
      </c>
    </row>
    <row r="18" spans="1:7" ht="13.5">
      <c r="A18" s="199"/>
      <c r="B18" s="230"/>
      <c r="C18" s="50" t="s">
        <v>137</v>
      </c>
      <c r="D18" s="15" t="s">
        <v>258</v>
      </c>
      <c r="E18" s="16">
        <f>F18+G18</f>
        <v>0</v>
      </c>
      <c r="F18" s="17">
        <v>0</v>
      </c>
      <c r="G18" s="18">
        <v>0</v>
      </c>
    </row>
    <row r="19" spans="1:7" ht="13.5">
      <c r="A19" s="199"/>
      <c r="B19" s="230"/>
      <c r="C19" s="67" t="s">
        <v>139</v>
      </c>
      <c r="D19" s="15" t="s">
        <v>259</v>
      </c>
      <c r="E19" s="16">
        <f>F19+G19</f>
        <v>0</v>
      </c>
      <c r="F19" s="17">
        <v>0</v>
      </c>
      <c r="G19" s="18">
        <v>0</v>
      </c>
    </row>
    <row r="20" spans="1:7" ht="13.5">
      <c r="A20" s="199"/>
      <c r="B20" s="230"/>
      <c r="C20" s="67" t="s">
        <v>141</v>
      </c>
      <c r="D20" s="15" t="s">
        <v>260</v>
      </c>
      <c r="E20" s="16">
        <f>F20+G20</f>
        <v>0</v>
      </c>
      <c r="F20" s="17">
        <v>0</v>
      </c>
      <c r="G20" s="18">
        <v>0</v>
      </c>
    </row>
    <row r="21" spans="1:7" ht="13.5" customHeight="1">
      <c r="A21" s="199"/>
      <c r="B21" s="201" t="s">
        <v>157</v>
      </c>
      <c r="C21" s="201"/>
      <c r="D21" s="15" t="s">
        <v>261</v>
      </c>
      <c r="E21" s="16">
        <f>E22+E23+E24+E25+E26</f>
        <v>0</v>
      </c>
      <c r="F21" s="16">
        <f>F22+F23+F24+F25+F26</f>
        <v>0</v>
      </c>
      <c r="G21" s="51">
        <f>G22+G23+G24+G25+G26</f>
        <v>0</v>
      </c>
    </row>
    <row r="22" spans="1:7" ht="13.5">
      <c r="A22" s="199"/>
      <c r="B22" s="230" t="s">
        <v>77</v>
      </c>
      <c r="C22" s="50" t="s">
        <v>133</v>
      </c>
      <c r="D22" s="15" t="s">
        <v>262</v>
      </c>
      <c r="E22" s="16">
        <f>F22+G22</f>
        <v>0</v>
      </c>
      <c r="F22" s="17">
        <v>0</v>
      </c>
      <c r="G22" s="18">
        <v>0</v>
      </c>
    </row>
    <row r="23" spans="1:7" ht="13.5">
      <c r="A23" s="199"/>
      <c r="B23" s="230"/>
      <c r="C23" s="50" t="s">
        <v>135</v>
      </c>
      <c r="D23" s="15" t="s">
        <v>263</v>
      </c>
      <c r="E23" s="16">
        <f>F23+G23</f>
        <v>0</v>
      </c>
      <c r="F23" s="17">
        <v>0</v>
      </c>
      <c r="G23" s="18">
        <v>0</v>
      </c>
    </row>
    <row r="24" spans="1:7" ht="13.5">
      <c r="A24" s="199"/>
      <c r="B24" s="230"/>
      <c r="C24" s="50" t="s">
        <v>137</v>
      </c>
      <c r="D24" s="15" t="s">
        <v>264</v>
      </c>
      <c r="E24" s="16">
        <f>F24+G24</f>
        <v>0</v>
      </c>
      <c r="F24" s="17">
        <v>0</v>
      </c>
      <c r="G24" s="18">
        <v>0</v>
      </c>
    </row>
    <row r="25" spans="1:7" ht="13.5">
      <c r="A25" s="199"/>
      <c r="B25" s="230"/>
      <c r="C25" s="67" t="s">
        <v>139</v>
      </c>
      <c r="D25" s="15" t="s">
        <v>265</v>
      </c>
      <c r="E25" s="16">
        <f>F25+G25</f>
        <v>0</v>
      </c>
      <c r="F25" s="17">
        <v>0</v>
      </c>
      <c r="G25" s="18">
        <v>0</v>
      </c>
    </row>
    <row r="26" spans="1:7" ht="13.5">
      <c r="A26" s="199"/>
      <c r="B26" s="230"/>
      <c r="C26" s="67" t="s">
        <v>141</v>
      </c>
      <c r="D26" s="15" t="s">
        <v>266</v>
      </c>
      <c r="E26" s="16">
        <f>F26+G26</f>
        <v>0</v>
      </c>
      <c r="F26" s="17">
        <v>0</v>
      </c>
      <c r="G26" s="18">
        <v>0</v>
      </c>
    </row>
    <row r="27" spans="1:7" ht="13.5">
      <c r="A27" s="199"/>
      <c r="B27" s="220" t="s">
        <v>164</v>
      </c>
      <c r="C27" s="220"/>
      <c r="D27" s="15" t="s">
        <v>267</v>
      </c>
      <c r="E27" s="16">
        <f>E28+E29+E30+E31+E32</f>
        <v>0</v>
      </c>
      <c r="F27" s="16">
        <f>F28+F29+F30+F31+F32</f>
        <v>0</v>
      </c>
      <c r="G27" s="51">
        <f>G28+G29+G30+G31+G32</f>
        <v>0</v>
      </c>
    </row>
    <row r="28" spans="1:7" ht="13.5">
      <c r="A28" s="199"/>
      <c r="B28" s="230" t="s">
        <v>77</v>
      </c>
      <c r="C28" s="50" t="s">
        <v>133</v>
      </c>
      <c r="D28" s="15" t="s">
        <v>268</v>
      </c>
      <c r="E28" s="16">
        <f>F28+G28</f>
        <v>0</v>
      </c>
      <c r="F28" s="17">
        <v>0</v>
      </c>
      <c r="G28" s="18">
        <v>0</v>
      </c>
    </row>
    <row r="29" spans="1:7" ht="13.5">
      <c r="A29" s="199"/>
      <c r="B29" s="230"/>
      <c r="C29" s="50" t="s">
        <v>135</v>
      </c>
      <c r="D29" s="15" t="s">
        <v>269</v>
      </c>
      <c r="E29" s="16">
        <f>F29+G29</f>
        <v>0</v>
      </c>
      <c r="F29" s="17">
        <v>0</v>
      </c>
      <c r="G29" s="18">
        <v>0</v>
      </c>
    </row>
    <row r="30" spans="1:7" ht="13.5">
      <c r="A30" s="199"/>
      <c r="B30" s="230"/>
      <c r="C30" s="50" t="s">
        <v>137</v>
      </c>
      <c r="D30" s="15" t="s">
        <v>270</v>
      </c>
      <c r="E30" s="16">
        <f>F30+G30</f>
        <v>0</v>
      </c>
      <c r="F30" s="17">
        <v>0</v>
      </c>
      <c r="G30" s="18">
        <v>0</v>
      </c>
    </row>
    <row r="31" spans="1:7" ht="13.5">
      <c r="A31" s="199"/>
      <c r="B31" s="230"/>
      <c r="C31" s="67" t="s">
        <v>139</v>
      </c>
      <c r="D31" s="15" t="s">
        <v>271</v>
      </c>
      <c r="E31" s="16">
        <f>F31+G31</f>
        <v>0</v>
      </c>
      <c r="F31" s="17">
        <v>0</v>
      </c>
      <c r="G31" s="18">
        <v>0</v>
      </c>
    </row>
    <row r="32" spans="1:7" ht="13.5">
      <c r="A32" s="199"/>
      <c r="B32" s="230"/>
      <c r="C32" s="67" t="s">
        <v>141</v>
      </c>
      <c r="D32" s="15" t="s">
        <v>272</v>
      </c>
      <c r="E32" s="16">
        <f>F32+G32</f>
        <v>0</v>
      </c>
      <c r="F32" s="17">
        <v>0</v>
      </c>
      <c r="G32" s="18">
        <v>0</v>
      </c>
    </row>
    <row r="33" spans="1:7" ht="13.5">
      <c r="A33" s="199"/>
      <c r="B33" s="201" t="s">
        <v>171</v>
      </c>
      <c r="C33" s="201"/>
      <c r="D33" s="15" t="s">
        <v>273</v>
      </c>
      <c r="E33" s="16">
        <f>E34+E35+E36+E37+E38</f>
        <v>0</v>
      </c>
      <c r="F33" s="16">
        <f>F34+F35+F36+F37+F38</f>
        <v>0</v>
      </c>
      <c r="G33" s="51">
        <f>G34+G35+G36+G37+G38</f>
        <v>0</v>
      </c>
    </row>
    <row r="34" spans="1:7" ht="13.5">
      <c r="A34" s="199"/>
      <c r="B34" s="230" t="s">
        <v>77</v>
      </c>
      <c r="C34" s="50" t="s">
        <v>133</v>
      </c>
      <c r="D34" s="15" t="s">
        <v>274</v>
      </c>
      <c r="E34" s="16">
        <f>F34+G34</f>
        <v>0</v>
      </c>
      <c r="F34" s="17">
        <v>0</v>
      </c>
      <c r="G34" s="18">
        <v>0</v>
      </c>
    </row>
    <row r="35" spans="1:7" ht="13.5">
      <c r="A35" s="199"/>
      <c r="B35" s="230"/>
      <c r="C35" s="50" t="s">
        <v>135</v>
      </c>
      <c r="D35" s="15" t="s">
        <v>275</v>
      </c>
      <c r="E35" s="16">
        <f>F35+G35</f>
        <v>0</v>
      </c>
      <c r="F35" s="17">
        <v>0</v>
      </c>
      <c r="G35" s="18">
        <v>0</v>
      </c>
    </row>
    <row r="36" spans="1:7" ht="13.5">
      <c r="A36" s="199"/>
      <c r="B36" s="230"/>
      <c r="C36" s="50" t="s">
        <v>137</v>
      </c>
      <c r="D36" s="15" t="s">
        <v>276</v>
      </c>
      <c r="E36" s="16">
        <f>F36+G36</f>
        <v>0</v>
      </c>
      <c r="F36" s="17">
        <v>0</v>
      </c>
      <c r="G36" s="18">
        <v>0</v>
      </c>
    </row>
    <row r="37" spans="1:7" ht="13.5">
      <c r="A37" s="199"/>
      <c r="B37" s="230"/>
      <c r="C37" s="67" t="s">
        <v>139</v>
      </c>
      <c r="D37" s="15" t="s">
        <v>277</v>
      </c>
      <c r="E37" s="16">
        <f>F37+G37</f>
        <v>0</v>
      </c>
      <c r="F37" s="17">
        <v>0</v>
      </c>
      <c r="G37" s="18">
        <v>0</v>
      </c>
    </row>
    <row r="38" spans="1:7" ht="13.5">
      <c r="A38" s="199"/>
      <c r="B38" s="230"/>
      <c r="C38" s="67" t="s">
        <v>141</v>
      </c>
      <c r="D38" s="15" t="s">
        <v>278</v>
      </c>
      <c r="E38" s="16">
        <f>F38+G38</f>
        <v>0</v>
      </c>
      <c r="F38" s="17">
        <v>0</v>
      </c>
      <c r="G38" s="18">
        <v>0</v>
      </c>
    </row>
    <row r="39" spans="1:7" ht="13.5">
      <c r="A39" s="199"/>
      <c r="B39" s="201" t="s">
        <v>178</v>
      </c>
      <c r="C39" s="201"/>
      <c r="D39" s="15" t="s">
        <v>279</v>
      </c>
      <c r="E39" s="16">
        <f>E40+E41+E42+E43+E44</f>
        <v>0</v>
      </c>
      <c r="F39" s="16">
        <f>F40+F41+F42+F43+F44</f>
        <v>0</v>
      </c>
      <c r="G39" s="51">
        <f>G40+G41+G42+G43+G44</f>
        <v>0</v>
      </c>
    </row>
    <row r="40" spans="1:7" ht="13.5">
      <c r="A40" s="199"/>
      <c r="B40" s="229" t="s">
        <v>77</v>
      </c>
      <c r="C40" s="50" t="s">
        <v>133</v>
      </c>
      <c r="D40" s="15" t="s">
        <v>280</v>
      </c>
      <c r="E40" s="16">
        <f>F40+G40</f>
        <v>0</v>
      </c>
      <c r="F40" s="17">
        <v>0</v>
      </c>
      <c r="G40" s="18">
        <v>0</v>
      </c>
    </row>
    <row r="41" spans="1:7" ht="13.5">
      <c r="A41" s="199"/>
      <c r="B41" s="229"/>
      <c r="C41" s="50" t="s">
        <v>135</v>
      </c>
      <c r="D41" s="15" t="s">
        <v>281</v>
      </c>
      <c r="E41" s="16">
        <f>F41+G41</f>
        <v>0</v>
      </c>
      <c r="F41" s="17">
        <v>0</v>
      </c>
      <c r="G41" s="18">
        <v>0</v>
      </c>
    </row>
    <row r="42" spans="1:7" ht="13.5">
      <c r="A42" s="199"/>
      <c r="B42" s="229"/>
      <c r="C42" s="50" t="s">
        <v>137</v>
      </c>
      <c r="D42" s="15" t="s">
        <v>282</v>
      </c>
      <c r="E42" s="16">
        <f>F42+G42</f>
        <v>0</v>
      </c>
      <c r="F42" s="17">
        <v>0</v>
      </c>
      <c r="G42" s="18">
        <v>0</v>
      </c>
    </row>
    <row r="43" spans="1:7" ht="13.5">
      <c r="A43" s="199"/>
      <c r="B43" s="229"/>
      <c r="C43" s="67" t="s">
        <v>139</v>
      </c>
      <c r="D43" s="15" t="s">
        <v>283</v>
      </c>
      <c r="E43" s="16">
        <f>F43+G43</f>
        <v>0</v>
      </c>
      <c r="F43" s="17">
        <v>0</v>
      </c>
      <c r="G43" s="18">
        <v>0</v>
      </c>
    </row>
    <row r="44" spans="1:7" ht="13.5">
      <c r="A44" s="199"/>
      <c r="B44" s="229"/>
      <c r="C44" s="68" t="s">
        <v>141</v>
      </c>
      <c r="D44" s="46" t="s">
        <v>284</v>
      </c>
      <c r="E44" s="76">
        <f>F44+G44</f>
        <v>0</v>
      </c>
      <c r="F44" s="23">
        <v>0</v>
      </c>
      <c r="G44" s="24">
        <v>0</v>
      </c>
    </row>
    <row r="45" spans="2:7" ht="12.75">
      <c r="B45" s="3"/>
      <c r="C45" s="3"/>
      <c r="F45" s="57"/>
      <c r="G45" s="57"/>
    </row>
    <row r="46" spans="1:7" ht="25.5">
      <c r="A46" s="217" t="s">
        <v>285</v>
      </c>
      <c r="B46" s="217"/>
      <c r="C46" s="217"/>
      <c r="D46" s="77" t="s">
        <v>37</v>
      </c>
      <c r="E46" s="35" t="s">
        <v>24</v>
      </c>
      <c r="F46" s="36" t="s">
        <v>38</v>
      </c>
      <c r="G46" s="37" t="s">
        <v>39</v>
      </c>
    </row>
    <row r="47" spans="1:7" ht="13.5">
      <c r="A47" s="232" t="s">
        <v>231</v>
      </c>
      <c r="B47" s="232"/>
      <c r="C47" s="232"/>
      <c r="D47" s="41" t="s">
        <v>286</v>
      </c>
      <c r="E47" s="74">
        <f aca="true" t="shared" si="0" ref="E47:E52">F47+G47</f>
        <v>0</v>
      </c>
      <c r="F47" s="71">
        <v>0</v>
      </c>
      <c r="G47" s="72">
        <v>0</v>
      </c>
    </row>
    <row r="48" spans="1:7" ht="13.5">
      <c r="A48" s="240" t="s">
        <v>233</v>
      </c>
      <c r="B48" s="240"/>
      <c r="C48" s="240"/>
      <c r="D48" s="78" t="s">
        <v>287</v>
      </c>
      <c r="E48" s="74">
        <f t="shared" si="0"/>
        <v>0</v>
      </c>
      <c r="F48" s="17">
        <v>0</v>
      </c>
      <c r="G48" s="18">
        <v>0</v>
      </c>
    </row>
    <row r="49" spans="1:7" ht="13.5">
      <c r="A49" s="241" t="s">
        <v>235</v>
      </c>
      <c r="B49" s="241"/>
      <c r="C49" s="241"/>
      <c r="D49" s="78" t="s">
        <v>288</v>
      </c>
      <c r="E49" s="74">
        <f t="shared" si="0"/>
        <v>0</v>
      </c>
      <c r="F49" s="17">
        <v>0</v>
      </c>
      <c r="G49" s="18">
        <v>0</v>
      </c>
    </row>
    <row r="50" spans="1:7" ht="13.5">
      <c r="A50" s="241" t="s">
        <v>237</v>
      </c>
      <c r="B50" s="241"/>
      <c r="C50" s="241"/>
      <c r="D50" s="78" t="s">
        <v>289</v>
      </c>
      <c r="E50" s="74">
        <f t="shared" si="0"/>
        <v>0</v>
      </c>
      <c r="F50" s="17">
        <v>0</v>
      </c>
      <c r="G50" s="18">
        <v>0</v>
      </c>
    </row>
    <row r="51" spans="1:7" ht="24.75" customHeight="1">
      <c r="A51" s="238" t="s">
        <v>238</v>
      </c>
      <c r="B51" s="238"/>
      <c r="C51" s="238"/>
      <c r="D51" s="78" t="s">
        <v>290</v>
      </c>
      <c r="E51" s="74">
        <f t="shared" si="0"/>
        <v>0</v>
      </c>
      <c r="F51" s="17">
        <v>0</v>
      </c>
      <c r="G51" s="18">
        <v>0</v>
      </c>
    </row>
    <row r="52" spans="1:7" ht="13.5">
      <c r="A52" s="239" t="s">
        <v>536</v>
      </c>
      <c r="B52" s="239"/>
      <c r="C52" s="239"/>
      <c r="D52" s="79" t="s">
        <v>291</v>
      </c>
      <c r="E52" s="80">
        <f t="shared" si="0"/>
        <v>0</v>
      </c>
      <c r="F52" s="23">
        <v>0</v>
      </c>
      <c r="G52" s="24">
        <v>0</v>
      </c>
    </row>
  </sheetData>
  <sheetProtection password="CE88" sheet="1"/>
  <mergeCells count="24">
    <mergeCell ref="B34:B38"/>
    <mergeCell ref="B39:C39"/>
    <mergeCell ref="A1:C1"/>
    <mergeCell ref="A2:C2"/>
    <mergeCell ref="A3:A44"/>
    <mergeCell ref="B3:C3"/>
    <mergeCell ref="B4:B8"/>
    <mergeCell ref="B9:C9"/>
    <mergeCell ref="B10:B14"/>
    <mergeCell ref="B15:C15"/>
    <mergeCell ref="B22:B26"/>
    <mergeCell ref="B27:C27"/>
    <mergeCell ref="B28:B32"/>
    <mergeCell ref="B33:C33"/>
    <mergeCell ref="B16:B20"/>
    <mergeCell ref="B21:C21"/>
    <mergeCell ref="A51:C51"/>
    <mergeCell ref="A52:C52"/>
    <mergeCell ref="B40:B44"/>
    <mergeCell ref="A46:C46"/>
    <mergeCell ref="A47:C47"/>
    <mergeCell ref="A48:C48"/>
    <mergeCell ref="A49:C49"/>
    <mergeCell ref="A50:C50"/>
  </mergeCells>
  <printOptions horizontalCentered="1"/>
  <pageMargins left="0.2361111111111111" right="0.15763888888888888" top="0.4701388888888889" bottom="0" header="0.5118055555555555" footer="0"/>
  <pageSetup horizontalDpi="300" verticalDpi="300" orientation="portrait" paperSize="9"/>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J45"/>
  <sheetViews>
    <sheetView zoomScalePageLayoutView="0" workbookViewId="0" topLeftCell="A16">
      <selection activeCell="C39" sqref="C39"/>
    </sheetView>
  </sheetViews>
  <sheetFormatPr defaultColWidth="9.140625" defaultRowHeight="12.75"/>
  <cols>
    <col min="1" max="1" width="7.28125" style="3" customWidth="1"/>
    <col min="2" max="2" width="10.140625" style="3" customWidth="1"/>
    <col min="3" max="3" width="37.57421875" style="3" customWidth="1"/>
    <col min="4" max="4" width="11.8515625" style="5" customWidth="1"/>
    <col min="5" max="5" width="8.57421875" style="3" customWidth="1"/>
    <col min="6" max="6" width="7.7109375" style="3" customWidth="1"/>
    <col min="7" max="7" width="9.140625" style="3" customWidth="1"/>
    <col min="8" max="8" width="17.8515625" style="173" customWidth="1"/>
    <col min="9" max="9" width="13.28125" style="3" customWidth="1"/>
    <col min="10" max="10" width="12.00390625" style="3" customWidth="1"/>
    <col min="11" max="16384" width="9.140625" style="3" customWidth="1"/>
  </cols>
  <sheetData>
    <row r="1" spans="1:3" ht="14.25">
      <c r="A1" s="248" t="s">
        <v>292</v>
      </c>
      <c r="B1" s="248"/>
      <c r="C1" s="248"/>
    </row>
    <row r="2" spans="1:8" ht="34.5" customHeight="1">
      <c r="A2" s="249" t="s">
        <v>293</v>
      </c>
      <c r="B2" s="249"/>
      <c r="C2" s="249"/>
      <c r="D2" s="63" t="s">
        <v>37</v>
      </c>
      <c r="E2" s="64" t="s">
        <v>294</v>
      </c>
      <c r="F2" s="81" t="s">
        <v>295</v>
      </c>
      <c r="G2" s="82" t="s">
        <v>296</v>
      </c>
      <c r="H2" s="183"/>
    </row>
    <row r="3" spans="1:8" ht="26.25" customHeight="1">
      <c r="A3" s="250" t="s">
        <v>297</v>
      </c>
      <c r="B3" s="250"/>
      <c r="C3" s="250"/>
      <c r="D3" s="83" t="s">
        <v>298</v>
      </c>
      <c r="E3" s="84">
        <v>0</v>
      </c>
      <c r="F3" s="84">
        <v>0</v>
      </c>
      <c r="G3" s="85">
        <v>0</v>
      </c>
      <c r="H3" s="195" t="str">
        <f>IF(AND(E3=SUM(E4,E10),F3=SUM(F4,F10),G3=SUM(G4,G10)),"OK",IF(F3&lt;&gt;SUM(F4,F10),"Pārbaudiet zēnu sadalījumu pēc vardarbības veicējiem!",IF(G3&lt;&gt;SUM(G4,G10),"Pārbaudiet meiteņu sadalījumu paēc vardarbības veicējiem!","Pārbaudiet bērnu sadalījumu paēc vardarbības veicējiem!")))</f>
        <v>OK</v>
      </c>
    </row>
    <row r="4" spans="1:8" ht="12.75" customHeight="1">
      <c r="A4" s="199" t="s">
        <v>299</v>
      </c>
      <c r="B4" s="251" t="s">
        <v>300</v>
      </c>
      <c r="C4" s="251"/>
      <c r="D4" s="15" t="s">
        <v>301</v>
      </c>
      <c r="E4" s="86">
        <f>E5+E6+E7+E8+E9</f>
        <v>0</v>
      </c>
      <c r="F4" s="86">
        <f>F5+F6+F7+F8+F9</f>
        <v>0</v>
      </c>
      <c r="G4" s="87">
        <f>G5+G6+G7+G8+G9</f>
        <v>0</v>
      </c>
      <c r="H4" s="183"/>
    </row>
    <row r="5" spans="1:8" ht="12.75" customHeight="1">
      <c r="A5" s="199"/>
      <c r="B5" s="252" t="s">
        <v>302</v>
      </c>
      <c r="C5" s="14" t="s">
        <v>303</v>
      </c>
      <c r="D5" s="53" t="s">
        <v>304</v>
      </c>
      <c r="E5" s="88">
        <v>0</v>
      </c>
      <c r="F5" s="88">
        <v>0</v>
      </c>
      <c r="G5" s="18">
        <v>0</v>
      </c>
      <c r="H5" s="183"/>
    </row>
    <row r="6" spans="1:8" ht="13.5">
      <c r="A6" s="199"/>
      <c r="B6" s="252"/>
      <c r="C6" s="14" t="s">
        <v>305</v>
      </c>
      <c r="D6" s="53" t="s">
        <v>306</v>
      </c>
      <c r="E6" s="88">
        <v>0</v>
      </c>
      <c r="F6" s="88">
        <v>0</v>
      </c>
      <c r="G6" s="18">
        <v>0</v>
      </c>
      <c r="H6" s="183"/>
    </row>
    <row r="7" spans="1:8" ht="13.5">
      <c r="A7" s="199"/>
      <c r="B7" s="252"/>
      <c r="C7" s="14" t="s">
        <v>307</v>
      </c>
      <c r="D7" s="53" t="s">
        <v>308</v>
      </c>
      <c r="E7" s="88">
        <v>0</v>
      </c>
      <c r="F7" s="88">
        <v>0</v>
      </c>
      <c r="G7" s="18">
        <v>0</v>
      </c>
      <c r="H7" s="183"/>
    </row>
    <row r="8" spans="1:8" ht="13.5">
      <c r="A8" s="199"/>
      <c r="B8" s="252"/>
      <c r="C8" s="14" t="s">
        <v>309</v>
      </c>
      <c r="D8" s="53" t="s">
        <v>310</v>
      </c>
      <c r="E8" s="88">
        <v>0</v>
      </c>
      <c r="F8" s="88">
        <v>0</v>
      </c>
      <c r="G8" s="18">
        <v>0</v>
      </c>
      <c r="H8" s="183"/>
    </row>
    <row r="9" spans="1:8" ht="13.5">
      <c r="A9" s="199"/>
      <c r="B9" s="252"/>
      <c r="C9" s="14" t="s">
        <v>311</v>
      </c>
      <c r="D9" s="53" t="s">
        <v>312</v>
      </c>
      <c r="E9" s="88">
        <v>0</v>
      </c>
      <c r="F9" s="88">
        <v>0</v>
      </c>
      <c r="G9" s="18">
        <v>0</v>
      </c>
      <c r="H9" s="183"/>
    </row>
    <row r="10" spans="1:8" ht="13.5" customHeight="1">
      <c r="A10" s="199"/>
      <c r="B10" s="251" t="s">
        <v>313</v>
      </c>
      <c r="C10" s="251"/>
      <c r="D10" s="15" t="s">
        <v>314</v>
      </c>
      <c r="E10" s="89">
        <f>E11+E12+E13+E15</f>
        <v>0</v>
      </c>
      <c r="F10" s="89">
        <f>F11+F12+F13+F15</f>
        <v>0</v>
      </c>
      <c r="G10" s="51">
        <f>G11+G12+G13+G15</f>
        <v>0</v>
      </c>
      <c r="H10" s="183"/>
    </row>
    <row r="11" spans="1:8" ht="12.75" customHeight="1">
      <c r="A11" s="199"/>
      <c r="B11" s="253" t="s">
        <v>302</v>
      </c>
      <c r="C11" s="14" t="s">
        <v>315</v>
      </c>
      <c r="D11" s="53" t="s">
        <v>316</v>
      </c>
      <c r="E11" s="88">
        <v>0</v>
      </c>
      <c r="F11" s="88">
        <v>0</v>
      </c>
      <c r="G11" s="18">
        <v>0</v>
      </c>
      <c r="H11" s="183"/>
    </row>
    <row r="12" spans="1:8" ht="13.5">
      <c r="A12" s="199"/>
      <c r="B12" s="253"/>
      <c r="C12" s="14" t="s">
        <v>317</v>
      </c>
      <c r="D12" s="53" t="s">
        <v>318</v>
      </c>
      <c r="E12" s="88">
        <v>0</v>
      </c>
      <c r="F12" s="88">
        <v>0</v>
      </c>
      <c r="G12" s="18">
        <v>0</v>
      </c>
      <c r="H12" s="183"/>
    </row>
    <row r="13" spans="1:8" ht="26.25" customHeight="1" thickBot="1">
      <c r="A13" s="199"/>
      <c r="B13" s="253"/>
      <c r="C13" s="19" t="s">
        <v>319</v>
      </c>
      <c r="D13" s="53" t="s">
        <v>320</v>
      </c>
      <c r="E13" s="88">
        <v>0</v>
      </c>
      <c r="F13" s="88">
        <v>0</v>
      </c>
      <c r="G13" s="18">
        <v>0</v>
      </c>
      <c r="H13" s="183"/>
    </row>
    <row r="14" spans="1:8" ht="26.25" customHeight="1" thickBot="1">
      <c r="A14" s="199"/>
      <c r="B14" s="253"/>
      <c r="C14" s="171" t="s">
        <v>525</v>
      </c>
      <c r="D14" s="116" t="s">
        <v>526</v>
      </c>
      <c r="E14" s="172">
        <v>0</v>
      </c>
      <c r="F14" s="172">
        <v>0</v>
      </c>
      <c r="G14" s="33">
        <v>0</v>
      </c>
      <c r="H14" s="183"/>
    </row>
    <row r="15" spans="1:8" ht="14.25" thickBot="1">
      <c r="A15" s="199"/>
      <c r="B15" s="253"/>
      <c r="C15" s="45" t="s">
        <v>321</v>
      </c>
      <c r="D15" s="56" t="s">
        <v>322</v>
      </c>
      <c r="E15" s="90">
        <v>0</v>
      </c>
      <c r="F15" s="90">
        <v>0</v>
      </c>
      <c r="G15" s="24">
        <v>0</v>
      </c>
      <c r="H15" s="183"/>
    </row>
    <row r="16" spans="1:7" ht="48" customHeight="1">
      <c r="A16" s="243" t="s">
        <v>323</v>
      </c>
      <c r="B16" s="243"/>
      <c r="C16" s="243"/>
      <c r="D16" s="243"/>
      <c r="E16" s="243"/>
      <c r="F16" s="243"/>
      <c r="G16" s="243"/>
    </row>
    <row r="17" spans="1:8" ht="29.25" customHeight="1">
      <c r="A17" s="244" t="s">
        <v>324</v>
      </c>
      <c r="B17" s="244"/>
      <c r="C17" s="244"/>
      <c r="D17" s="91" t="s">
        <v>37</v>
      </c>
      <c r="E17" s="35" t="s">
        <v>24</v>
      </c>
      <c r="F17" s="36" t="s">
        <v>38</v>
      </c>
      <c r="G17" s="37" t="s">
        <v>39</v>
      </c>
      <c r="H17" s="183"/>
    </row>
    <row r="18" spans="1:8" ht="29.25" customHeight="1">
      <c r="A18" s="245" t="s">
        <v>325</v>
      </c>
      <c r="B18" s="245"/>
      <c r="C18" s="245"/>
      <c r="D18" s="29" t="s">
        <v>326</v>
      </c>
      <c r="E18" s="92">
        <f>E19+E20+E21+E22+E23+E24+E25</f>
        <v>0</v>
      </c>
      <c r="F18" s="92">
        <f>F19+F20+F21+F22+F23+F24+F25</f>
        <v>0</v>
      </c>
      <c r="G18" s="13">
        <f>G19+G20+G21+G22+G23+G24+G25</f>
        <v>0</v>
      </c>
      <c r="H18" s="195" t="str">
        <f>IF(AND((E18=E28),(E28=E36),(F18=F28),(F28=F36),(G18=G28),(G28=G36)),"OK",IF(OR(F18&lt;&gt;F28,F28&lt;&gt;F36),"Pārbaudiet atkārtoti rehabilitācijas pakalpojumu saņēmušo zēnu skaitu!",IF(OR(G18&lt;&gt;G28,G28&lt;&gt;G36),"Pārbaudiet atkārtoti rehabilitācijas pakalpojumu saņēmušo meiteņu skaitu!","Pārbaudiet atkārtoti rehabilitācijas pakalpojumu saņēmušo bērnu skaitu!")))</f>
        <v>OK</v>
      </c>
    </row>
    <row r="19" spans="1:9" ht="13.5">
      <c r="A19" s="199" t="s">
        <v>101</v>
      </c>
      <c r="B19" s="93" t="s">
        <v>327</v>
      </c>
      <c r="C19" s="94"/>
      <c r="D19" s="15" t="s">
        <v>328</v>
      </c>
      <c r="E19" s="89">
        <f>F19+G19</f>
        <v>0</v>
      </c>
      <c r="F19" s="17">
        <v>0</v>
      </c>
      <c r="G19" s="18">
        <v>0</v>
      </c>
      <c r="H19" s="183"/>
      <c r="I19" s="69"/>
    </row>
    <row r="20" spans="1:10" ht="13.5">
      <c r="A20" s="199"/>
      <c r="B20" s="93" t="s">
        <v>45</v>
      </c>
      <c r="C20" s="94"/>
      <c r="D20" s="15" t="s">
        <v>329</v>
      </c>
      <c r="E20" s="89">
        <f aca="true" t="shared" si="0" ref="E20:E25">F20+G20</f>
        <v>0</v>
      </c>
      <c r="F20" s="17">
        <v>0</v>
      </c>
      <c r="G20" s="18">
        <v>0</v>
      </c>
      <c r="H20" s="183"/>
      <c r="J20" s="69"/>
    </row>
    <row r="21" spans="1:8" ht="13.5">
      <c r="A21" s="199"/>
      <c r="B21" s="93" t="s">
        <v>47</v>
      </c>
      <c r="C21" s="94"/>
      <c r="D21" s="15" t="s">
        <v>330</v>
      </c>
      <c r="E21" s="89">
        <f t="shared" si="0"/>
        <v>0</v>
      </c>
      <c r="F21" s="17">
        <v>0</v>
      </c>
      <c r="G21" s="18">
        <v>0</v>
      </c>
      <c r="H21" s="183"/>
    </row>
    <row r="22" spans="1:8" ht="13.5">
      <c r="A22" s="199"/>
      <c r="B22" s="93" t="s">
        <v>49</v>
      </c>
      <c r="C22" s="94"/>
      <c r="D22" s="15" t="s">
        <v>331</v>
      </c>
      <c r="E22" s="89">
        <f t="shared" si="0"/>
        <v>0</v>
      </c>
      <c r="F22" s="17">
        <v>0</v>
      </c>
      <c r="G22" s="18">
        <v>0</v>
      </c>
      <c r="H22" s="183"/>
    </row>
    <row r="23" spans="1:8" ht="13.5">
      <c r="A23" s="199"/>
      <c r="B23" s="93" t="s">
        <v>51</v>
      </c>
      <c r="C23" s="94"/>
      <c r="D23" s="15" t="s">
        <v>332</v>
      </c>
      <c r="E23" s="89">
        <f t="shared" si="0"/>
        <v>0</v>
      </c>
      <c r="F23" s="17">
        <v>0</v>
      </c>
      <c r="G23" s="18">
        <v>0</v>
      </c>
      <c r="H23" s="183"/>
    </row>
    <row r="24" spans="1:8" ht="13.5">
      <c r="A24" s="199"/>
      <c r="B24" s="93" t="s">
        <v>53</v>
      </c>
      <c r="C24" s="94"/>
      <c r="D24" s="15" t="s">
        <v>333</v>
      </c>
      <c r="E24" s="89">
        <f t="shared" si="0"/>
        <v>0</v>
      </c>
      <c r="F24" s="17">
        <v>0</v>
      </c>
      <c r="G24" s="18">
        <v>0</v>
      </c>
      <c r="H24" s="183"/>
    </row>
    <row r="25" spans="1:8" ht="13.5">
      <c r="A25" s="199"/>
      <c r="B25" s="95" t="s">
        <v>55</v>
      </c>
      <c r="C25" s="96"/>
      <c r="D25" s="46" t="s">
        <v>334</v>
      </c>
      <c r="E25" s="22">
        <f t="shared" si="0"/>
        <v>0</v>
      </c>
      <c r="F25" s="23">
        <v>0</v>
      </c>
      <c r="G25" s="24">
        <v>0</v>
      </c>
      <c r="H25" s="183"/>
    </row>
    <row r="26" spans="1:6" ht="13.5">
      <c r="A26" s="97"/>
      <c r="B26" s="97"/>
      <c r="C26" s="98"/>
      <c r="D26" s="99"/>
      <c r="E26" s="49"/>
      <c r="F26" s="49"/>
    </row>
    <row r="27" spans="1:8" ht="33.75" customHeight="1">
      <c r="A27" s="246" t="s">
        <v>335</v>
      </c>
      <c r="B27" s="246"/>
      <c r="C27" s="246"/>
      <c r="D27" s="63" t="s">
        <v>37</v>
      </c>
      <c r="E27" s="64" t="s">
        <v>24</v>
      </c>
      <c r="F27" s="65" t="s">
        <v>25</v>
      </c>
      <c r="G27" s="66" t="s">
        <v>26</v>
      </c>
      <c r="H27" s="183"/>
    </row>
    <row r="28" spans="1:8" ht="28.5" customHeight="1">
      <c r="A28" s="235" t="s">
        <v>325</v>
      </c>
      <c r="B28" s="235"/>
      <c r="C28" s="235"/>
      <c r="D28" s="29" t="s">
        <v>336</v>
      </c>
      <c r="E28" s="42">
        <f>E29+E30+E31+E32+E33</f>
        <v>0</v>
      </c>
      <c r="F28" s="42">
        <f>F29+F30+F31+F32+F33</f>
        <v>0</v>
      </c>
      <c r="G28" s="43">
        <f>G29+G30+G31+G32+G33</f>
        <v>0</v>
      </c>
      <c r="H28" s="183"/>
    </row>
    <row r="29" spans="1:8" ht="12.75" customHeight="1">
      <c r="A29" s="236" t="s">
        <v>337</v>
      </c>
      <c r="B29" s="236"/>
      <c r="C29" s="14" t="s">
        <v>338</v>
      </c>
      <c r="D29" s="15" t="s">
        <v>339</v>
      </c>
      <c r="E29" s="16">
        <f>F29+G29</f>
        <v>0</v>
      </c>
      <c r="F29" s="17">
        <v>0</v>
      </c>
      <c r="G29" s="18">
        <v>0</v>
      </c>
      <c r="H29" s="183"/>
    </row>
    <row r="30" spans="1:8" ht="13.5">
      <c r="A30" s="236"/>
      <c r="B30" s="236"/>
      <c r="C30" s="14" t="s">
        <v>340</v>
      </c>
      <c r="D30" s="15" t="s">
        <v>341</v>
      </c>
      <c r="E30" s="16">
        <f>F30+G30</f>
        <v>0</v>
      </c>
      <c r="F30" s="17">
        <v>0</v>
      </c>
      <c r="G30" s="18">
        <v>0</v>
      </c>
      <c r="H30" s="183"/>
    </row>
    <row r="31" spans="1:8" ht="13.5">
      <c r="A31" s="236"/>
      <c r="B31" s="236"/>
      <c r="C31" s="14" t="s">
        <v>342</v>
      </c>
      <c r="D31" s="15" t="s">
        <v>343</v>
      </c>
      <c r="E31" s="16">
        <f>F31+G31</f>
        <v>0</v>
      </c>
      <c r="F31" s="17">
        <v>0</v>
      </c>
      <c r="G31" s="18">
        <v>0</v>
      </c>
      <c r="H31" s="183"/>
    </row>
    <row r="32" spans="1:8" ht="13.5">
      <c r="A32" s="236"/>
      <c r="B32" s="236"/>
      <c r="C32" s="14" t="s">
        <v>344</v>
      </c>
      <c r="D32" s="15" t="s">
        <v>345</v>
      </c>
      <c r="E32" s="16">
        <f>F32+G32</f>
        <v>0</v>
      </c>
      <c r="F32" s="17">
        <v>0</v>
      </c>
      <c r="G32" s="18">
        <v>0</v>
      </c>
      <c r="H32" s="183"/>
    </row>
    <row r="33" spans="1:8" ht="16.5" customHeight="1">
      <c r="A33" s="236"/>
      <c r="B33" s="236"/>
      <c r="C33" s="45" t="s">
        <v>346</v>
      </c>
      <c r="D33" s="46" t="s">
        <v>347</v>
      </c>
      <c r="E33" s="22">
        <f>F33+G33</f>
        <v>0</v>
      </c>
      <c r="F33" s="23">
        <v>0</v>
      </c>
      <c r="G33" s="24">
        <v>0</v>
      </c>
      <c r="H33" s="183"/>
    </row>
    <row r="34" spans="1:6" ht="13.5">
      <c r="A34" s="97"/>
      <c r="B34" s="97"/>
      <c r="C34" s="98"/>
      <c r="D34" s="99"/>
      <c r="E34" s="49"/>
      <c r="F34" s="49"/>
    </row>
    <row r="35" spans="1:8" ht="25.5">
      <c r="A35" s="247" t="s">
        <v>348</v>
      </c>
      <c r="B35" s="247"/>
      <c r="C35" s="247"/>
      <c r="D35" s="63" t="s">
        <v>37</v>
      </c>
      <c r="E35" s="64" t="s">
        <v>24</v>
      </c>
      <c r="F35" s="65" t="s">
        <v>38</v>
      </c>
      <c r="G35" s="66" t="s">
        <v>39</v>
      </c>
      <c r="H35" s="183"/>
    </row>
    <row r="36" spans="1:8" ht="27.75" customHeight="1">
      <c r="A36" s="235" t="s">
        <v>349</v>
      </c>
      <c r="B36" s="235"/>
      <c r="C36" s="235"/>
      <c r="D36" s="41" t="s">
        <v>350</v>
      </c>
      <c r="E36" s="100">
        <f>E37+E38+E39+E40+E41</f>
        <v>0</v>
      </c>
      <c r="F36" s="100">
        <f>F37+F38+F39+F40+F41</f>
        <v>0</v>
      </c>
      <c r="G36" s="43">
        <f>G37+G38+G39+G40+G41</f>
        <v>0</v>
      </c>
      <c r="H36" s="183"/>
    </row>
    <row r="37" spans="1:8" ht="13.5">
      <c r="A37" s="199" t="s">
        <v>60</v>
      </c>
      <c r="B37" s="67" t="s">
        <v>61</v>
      </c>
      <c r="C37" s="52"/>
      <c r="D37" s="15" t="s">
        <v>339</v>
      </c>
      <c r="E37" s="89">
        <f>F37+G37</f>
        <v>0</v>
      </c>
      <c r="F37" s="17">
        <v>0</v>
      </c>
      <c r="G37" s="18">
        <v>0</v>
      </c>
      <c r="H37" s="183"/>
    </row>
    <row r="38" spans="1:8" ht="13.5">
      <c r="A38" s="199"/>
      <c r="B38" s="52" t="s">
        <v>63</v>
      </c>
      <c r="C38" s="52"/>
      <c r="D38" s="15" t="s">
        <v>351</v>
      </c>
      <c r="E38" s="89">
        <f>F38+G38</f>
        <v>0</v>
      </c>
      <c r="F38" s="17">
        <v>0</v>
      </c>
      <c r="G38" s="18">
        <v>0</v>
      </c>
      <c r="H38" s="183"/>
    </row>
    <row r="39" spans="1:8" ht="13.5">
      <c r="A39" s="199"/>
      <c r="B39" s="52" t="s">
        <v>65</v>
      </c>
      <c r="C39" s="52"/>
      <c r="D39" s="15" t="s">
        <v>352</v>
      </c>
      <c r="E39" s="89">
        <f>F39+G39</f>
        <v>0</v>
      </c>
      <c r="F39" s="17">
        <v>0</v>
      </c>
      <c r="G39" s="18">
        <v>0</v>
      </c>
      <c r="H39" s="183"/>
    </row>
    <row r="40" spans="1:8" ht="13.5">
      <c r="A40" s="199"/>
      <c r="B40" s="52" t="s">
        <v>67</v>
      </c>
      <c r="C40" s="52"/>
      <c r="D40" s="15" t="s">
        <v>353</v>
      </c>
      <c r="E40" s="89">
        <f>F40+G40</f>
        <v>0</v>
      </c>
      <c r="F40" s="17">
        <v>0</v>
      </c>
      <c r="G40" s="18">
        <v>0</v>
      </c>
      <c r="H40" s="183"/>
    </row>
    <row r="41" spans="1:8" ht="13.5">
      <c r="A41" s="199"/>
      <c r="B41" s="101" t="s">
        <v>69</v>
      </c>
      <c r="C41" s="101"/>
      <c r="D41" s="46" t="s">
        <v>354</v>
      </c>
      <c r="E41" s="22">
        <f>F41+G41</f>
        <v>0</v>
      </c>
      <c r="F41" s="23">
        <v>0</v>
      </c>
      <c r="G41" s="24">
        <v>0</v>
      </c>
      <c r="H41" s="183"/>
    </row>
    <row r="42" spans="1:6" ht="15.75">
      <c r="A42" s="242" t="s">
        <v>71</v>
      </c>
      <c r="B42" s="242"/>
      <c r="C42" s="242"/>
      <c r="D42" s="242"/>
      <c r="E42" s="242"/>
      <c r="F42" s="242"/>
    </row>
    <row r="43" spans="1:7" ht="13.5" customHeight="1">
      <c r="A43" s="97"/>
      <c r="B43" s="97"/>
      <c r="C43" s="97"/>
      <c r="D43" s="102"/>
      <c r="E43" s="97"/>
      <c r="F43" s="97"/>
      <c r="G43" s="49"/>
    </row>
    <row r="44" ht="20.25" customHeight="1"/>
    <row r="45" ht="29.25" customHeight="1">
      <c r="C45" s="3" t="s">
        <v>355</v>
      </c>
    </row>
    <row r="46" ht="15" customHeight="1"/>
    <row r="47" ht="13.5" customHeight="1"/>
    <row r="48" ht="13.5" customHeight="1"/>
    <row r="49" ht="13.5" customHeight="1"/>
    <row r="50" ht="13.5" customHeight="1"/>
    <row r="51" ht="13.5" customHeight="1"/>
    <row r="52" ht="13.5" customHeight="1"/>
    <row r="54" ht="14.25" customHeight="1"/>
    <row r="55" ht="26.25" customHeight="1"/>
    <row r="56" ht="14.25" customHeight="1"/>
    <row r="62" ht="24.75" customHeight="1"/>
    <row r="63" ht="26.25" customHeight="1"/>
    <row r="65" ht="27" customHeight="1"/>
    <row r="69" ht="14.25" customHeight="1"/>
  </sheetData>
  <sheetProtection password="CE88" sheet="1"/>
  <mergeCells count="19">
    <mergeCell ref="A36:C36"/>
    <mergeCell ref="A1:C1"/>
    <mergeCell ref="A2:C2"/>
    <mergeCell ref="A3:C3"/>
    <mergeCell ref="A4:A15"/>
    <mergeCell ref="B4:C4"/>
    <mergeCell ref="B5:B9"/>
    <mergeCell ref="B10:C10"/>
    <mergeCell ref="B11:B15"/>
    <mergeCell ref="A37:A41"/>
    <mergeCell ref="A42:F42"/>
    <mergeCell ref="A16:G16"/>
    <mergeCell ref="A17:C17"/>
    <mergeCell ref="A18:C18"/>
    <mergeCell ref="A19:A25"/>
    <mergeCell ref="A27:C27"/>
    <mergeCell ref="A28:C28"/>
    <mergeCell ref="A29:B33"/>
    <mergeCell ref="A35:C35"/>
  </mergeCells>
  <printOptions/>
  <pageMargins left="0.6201388888888889" right="0.5097222222222222" top="0.55" bottom="0.9840277777777777" header="0.5118055555555555" footer="0.5"/>
  <pageSetup horizontalDpi="300" verticalDpi="3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K39"/>
  <sheetViews>
    <sheetView zoomScalePageLayoutView="0" workbookViewId="0" topLeftCell="A16">
      <selection activeCell="C41" sqref="C41"/>
    </sheetView>
  </sheetViews>
  <sheetFormatPr defaultColWidth="9.140625" defaultRowHeight="12.75"/>
  <cols>
    <col min="1" max="1" width="9.140625" style="103" customWidth="1"/>
    <col min="2" max="2" width="12.28125" style="103" customWidth="1"/>
    <col min="3" max="3" width="38.7109375" style="103" customWidth="1"/>
    <col min="4" max="4" width="0" style="103" hidden="1" customWidth="1"/>
    <col min="5" max="5" width="11.28125" style="104" customWidth="1"/>
    <col min="6" max="6" width="11.140625" style="103" customWidth="1"/>
    <col min="7" max="7" width="9.28125" style="103" customWidth="1"/>
    <col min="8" max="16384" width="9.140625" style="103" customWidth="1"/>
  </cols>
  <sheetData>
    <row r="1" spans="1:6" ht="14.25">
      <c r="A1" s="248" t="s">
        <v>356</v>
      </c>
      <c r="B1" s="248"/>
      <c r="C1" s="248"/>
      <c r="D1" s="248"/>
      <c r="E1" s="248"/>
      <c r="F1" s="248"/>
    </row>
    <row r="2" spans="1:6" ht="38.25">
      <c r="A2" s="217" t="s">
        <v>357</v>
      </c>
      <c r="B2" s="217"/>
      <c r="C2" s="217"/>
      <c r="D2" s="217"/>
      <c r="E2" s="34" t="s">
        <v>358</v>
      </c>
      <c r="F2" s="105" t="s">
        <v>359</v>
      </c>
    </row>
    <row r="3" spans="1:6" ht="13.5">
      <c r="A3" s="267" t="s">
        <v>360</v>
      </c>
      <c r="B3" s="267"/>
      <c r="C3" s="267"/>
      <c r="D3" s="106"/>
      <c r="E3" s="41" t="s">
        <v>361</v>
      </c>
      <c r="F3" s="43">
        <f>F4+F5+F6+F7</f>
        <v>0</v>
      </c>
    </row>
    <row r="4" spans="1:6" ht="13.5">
      <c r="A4" s="199" t="s">
        <v>299</v>
      </c>
      <c r="B4" s="93" t="s">
        <v>362</v>
      </c>
      <c r="C4" s="93"/>
      <c r="D4" s="107"/>
      <c r="E4" s="15" t="s">
        <v>363</v>
      </c>
      <c r="F4" s="18">
        <v>0</v>
      </c>
    </row>
    <row r="5" spans="1:6" ht="13.5">
      <c r="A5" s="199"/>
      <c r="B5" s="93" t="s">
        <v>364</v>
      </c>
      <c r="C5" s="93"/>
      <c r="D5" s="107"/>
      <c r="E5" s="15" t="s">
        <v>365</v>
      </c>
      <c r="F5" s="18">
        <v>0</v>
      </c>
    </row>
    <row r="6" spans="1:6" ht="13.5">
      <c r="A6" s="199"/>
      <c r="B6" s="93" t="s">
        <v>366</v>
      </c>
      <c r="C6" s="93"/>
      <c r="D6" s="107"/>
      <c r="E6" s="15" t="s">
        <v>367</v>
      </c>
      <c r="F6" s="18">
        <v>0</v>
      </c>
    </row>
    <row r="7" spans="1:6" ht="16.5" customHeight="1">
      <c r="A7" s="199"/>
      <c r="B7" s="95" t="s">
        <v>368</v>
      </c>
      <c r="C7" s="108"/>
      <c r="D7" s="109"/>
      <c r="E7" s="46" t="s">
        <v>369</v>
      </c>
      <c r="F7" s="24">
        <v>0</v>
      </c>
    </row>
    <row r="8" spans="1:6" ht="12.75">
      <c r="A8" s="49"/>
      <c r="B8" s="49"/>
      <c r="C8" s="49"/>
      <c r="D8" s="49"/>
      <c r="E8" s="48"/>
      <c r="F8" s="49"/>
    </row>
    <row r="9" spans="1:6" ht="34.5" customHeight="1">
      <c r="A9" s="268" t="s">
        <v>370</v>
      </c>
      <c r="B9" s="268"/>
      <c r="C9" s="268"/>
      <c r="D9" s="268"/>
      <c r="E9" s="268"/>
      <c r="F9" s="268"/>
    </row>
    <row r="10" spans="1:6" ht="35.25" customHeight="1">
      <c r="A10" s="234" t="s">
        <v>371</v>
      </c>
      <c r="B10" s="234"/>
      <c r="C10" s="234"/>
      <c r="D10" s="234"/>
      <c r="E10" s="34" t="s">
        <v>358</v>
      </c>
      <c r="F10" s="105" t="s">
        <v>359</v>
      </c>
    </row>
    <row r="11" spans="1:6" ht="27.75" customHeight="1">
      <c r="A11" s="265" t="s">
        <v>372</v>
      </c>
      <c r="B11" s="265"/>
      <c r="C11" s="265"/>
      <c r="D11" s="265"/>
      <c r="E11" s="110" t="s">
        <v>373</v>
      </c>
      <c r="F11" s="111">
        <f>F12+F13+F14+F15+F16+F17+F18+F19+F20+F21+F23+F25</f>
        <v>0</v>
      </c>
    </row>
    <row r="12" spans="1:6" ht="13.5">
      <c r="A12" s="266" t="s">
        <v>101</v>
      </c>
      <c r="B12" s="201" t="s">
        <v>374</v>
      </c>
      <c r="C12" s="201"/>
      <c r="D12" s="201"/>
      <c r="E12" s="15" t="s">
        <v>375</v>
      </c>
      <c r="F12" s="18">
        <v>0</v>
      </c>
    </row>
    <row r="13" spans="1:6" ht="13.5">
      <c r="A13" s="266"/>
      <c r="B13" s="201" t="s">
        <v>376</v>
      </c>
      <c r="C13" s="201"/>
      <c r="D13" s="201"/>
      <c r="E13" s="15" t="s">
        <v>377</v>
      </c>
      <c r="F13" s="18">
        <v>0</v>
      </c>
    </row>
    <row r="14" spans="1:6" ht="12.75" customHeight="1">
      <c r="A14" s="266"/>
      <c r="B14" s="196" t="s">
        <v>378</v>
      </c>
      <c r="C14" s="196"/>
      <c r="D14" s="196"/>
      <c r="E14" s="15" t="s">
        <v>379</v>
      </c>
      <c r="F14" s="18">
        <v>0</v>
      </c>
    </row>
    <row r="15" spans="1:6" ht="13.5">
      <c r="A15" s="266"/>
      <c r="B15" s="201" t="s">
        <v>380</v>
      </c>
      <c r="C15" s="201"/>
      <c r="D15" s="201"/>
      <c r="E15" s="112" t="s">
        <v>381</v>
      </c>
      <c r="F15" s="18">
        <v>0</v>
      </c>
    </row>
    <row r="16" spans="1:11" ht="13.5">
      <c r="A16" s="266"/>
      <c r="B16" s="201" t="s">
        <v>382</v>
      </c>
      <c r="C16" s="201"/>
      <c r="D16" s="201"/>
      <c r="E16" s="15" t="s">
        <v>383</v>
      </c>
      <c r="F16" s="18">
        <v>0</v>
      </c>
      <c r="I16" s="97"/>
      <c r="J16" s="113"/>
      <c r="K16" s="113"/>
    </row>
    <row r="17" spans="1:6" ht="27.75" customHeight="1">
      <c r="A17" s="266"/>
      <c r="B17" s="196" t="s">
        <v>384</v>
      </c>
      <c r="C17" s="196"/>
      <c r="D17" s="196"/>
      <c r="E17" s="15" t="s">
        <v>385</v>
      </c>
      <c r="F17" s="18">
        <v>0</v>
      </c>
    </row>
    <row r="18" spans="1:6" ht="26.25" customHeight="1">
      <c r="A18" s="266"/>
      <c r="B18" s="196" t="s">
        <v>386</v>
      </c>
      <c r="C18" s="196"/>
      <c r="D18" s="196"/>
      <c r="E18" s="15" t="s">
        <v>387</v>
      </c>
      <c r="F18" s="18">
        <v>0</v>
      </c>
    </row>
    <row r="19" spans="1:6" ht="13.5" customHeight="1">
      <c r="A19" s="266"/>
      <c r="B19" s="196" t="s">
        <v>388</v>
      </c>
      <c r="C19" s="196"/>
      <c r="D19" s="196"/>
      <c r="E19" s="112" t="s">
        <v>389</v>
      </c>
      <c r="F19" s="18">
        <v>0</v>
      </c>
    </row>
    <row r="20" spans="1:6" ht="15" customHeight="1">
      <c r="A20" s="266"/>
      <c r="B20" s="196" t="s">
        <v>390</v>
      </c>
      <c r="C20" s="196"/>
      <c r="D20" s="196"/>
      <c r="E20" s="15" t="s">
        <v>391</v>
      </c>
      <c r="F20" s="18">
        <v>0</v>
      </c>
    </row>
    <row r="21" spans="1:6" ht="13.5" customHeight="1">
      <c r="A21" s="266"/>
      <c r="B21" s="201" t="s">
        <v>392</v>
      </c>
      <c r="C21" s="201"/>
      <c r="D21" s="201"/>
      <c r="E21" s="15" t="s">
        <v>393</v>
      </c>
      <c r="F21" s="18">
        <v>0</v>
      </c>
    </row>
    <row r="22" spans="1:6" ht="27" customHeight="1">
      <c r="A22" s="266"/>
      <c r="B22" s="114" t="s">
        <v>77</v>
      </c>
      <c r="C22" s="196" t="s">
        <v>394</v>
      </c>
      <c r="D22" s="196"/>
      <c r="E22" s="53" t="s">
        <v>395</v>
      </c>
      <c r="F22" s="18">
        <v>0</v>
      </c>
    </row>
    <row r="23" spans="1:6" ht="26.25" customHeight="1">
      <c r="A23" s="266"/>
      <c r="B23" s="251" t="s">
        <v>396</v>
      </c>
      <c r="C23" s="251"/>
      <c r="D23" s="251"/>
      <c r="E23" s="20" t="s">
        <v>397</v>
      </c>
      <c r="F23" s="18">
        <v>0</v>
      </c>
    </row>
    <row r="24" spans="1:7" ht="28.5" customHeight="1">
      <c r="A24" s="266"/>
      <c r="B24" s="115" t="s">
        <v>77</v>
      </c>
      <c r="C24" s="264" t="s">
        <v>398</v>
      </c>
      <c r="D24" s="264"/>
      <c r="E24" s="116" t="s">
        <v>399</v>
      </c>
      <c r="F24" s="33">
        <v>0</v>
      </c>
      <c r="G24" s="97"/>
    </row>
    <row r="25" spans="1:6" ht="13.5">
      <c r="A25" s="266"/>
      <c r="B25" s="201" t="s">
        <v>400</v>
      </c>
      <c r="C25" s="201"/>
      <c r="D25" s="201"/>
      <c r="E25" s="112" t="s">
        <v>401</v>
      </c>
      <c r="F25" s="18">
        <v>0</v>
      </c>
    </row>
    <row r="26" spans="1:6" ht="13.5">
      <c r="A26" s="260" t="s">
        <v>402</v>
      </c>
      <c r="B26" s="260"/>
      <c r="C26" s="260"/>
      <c r="D26" s="260"/>
      <c r="E26" s="79" t="s">
        <v>403</v>
      </c>
      <c r="F26" s="117">
        <v>0</v>
      </c>
    </row>
    <row r="28" spans="1:7" ht="40.5" customHeight="1">
      <c r="A28" s="261" t="s">
        <v>404</v>
      </c>
      <c r="B28" s="261"/>
      <c r="C28" s="261"/>
      <c r="D28" s="261"/>
      <c r="E28" s="118" t="s">
        <v>37</v>
      </c>
      <c r="F28" s="254" t="s">
        <v>405</v>
      </c>
      <c r="G28" s="254"/>
    </row>
    <row r="29" spans="1:7" ht="13.5">
      <c r="A29" s="255" t="s">
        <v>406</v>
      </c>
      <c r="B29" s="255"/>
      <c r="C29" s="255"/>
      <c r="D29" s="255"/>
      <c r="E29" s="41" t="s">
        <v>407</v>
      </c>
      <c r="F29" s="119" t="s">
        <v>408</v>
      </c>
      <c r="G29" s="120" t="e">
        <f>F11/('1.1-1.6'!E43*30+'1.1-1.6'!E44*30+'1.1-1.6'!E45*60+'1.1-1.6'!E46*60)*30</f>
        <v>#DIV/0!</v>
      </c>
    </row>
    <row r="30" spans="1:7" ht="13.5">
      <c r="A30" s="199" t="s">
        <v>101</v>
      </c>
      <c r="B30" s="224" t="s">
        <v>409</v>
      </c>
      <c r="C30" s="224"/>
      <c r="D30" s="224"/>
      <c r="E30" s="15" t="s">
        <v>410</v>
      </c>
      <c r="F30" s="121" t="s">
        <v>408</v>
      </c>
      <c r="G30" s="120" t="e">
        <f>F12/('1.1-1.6'!E43*30+'1.1-1.6'!E44*30+'1.1-1.6'!E45*60+'1.1-1.6'!E46*60)*30</f>
        <v>#DIV/0!</v>
      </c>
    </row>
    <row r="31" spans="1:7" ht="13.5">
      <c r="A31" s="199"/>
      <c r="B31" s="224" t="s">
        <v>411</v>
      </c>
      <c r="C31" s="224"/>
      <c r="D31" s="224"/>
      <c r="E31" s="15" t="s">
        <v>412</v>
      </c>
      <c r="F31" s="121" t="s">
        <v>408</v>
      </c>
      <c r="G31" s="120" t="e">
        <f>F13/('1.1-1.6'!E43*30+'1.1-1.6'!E44*30+'1.1-1.6'!E45*60+'1.1-1.6'!E46*60)*30</f>
        <v>#DIV/0!</v>
      </c>
    </row>
    <row r="32" spans="1:8" ht="12.75" customHeight="1">
      <c r="A32" s="199"/>
      <c r="B32" s="223" t="s">
        <v>413</v>
      </c>
      <c r="C32" s="223"/>
      <c r="D32" s="223"/>
      <c r="E32" s="15" t="s">
        <v>414</v>
      </c>
      <c r="F32" s="121" t="s">
        <v>408</v>
      </c>
      <c r="G32" s="120" t="e">
        <f>F17/('1.1-1.6'!E43*30+'1.1-1.6'!E44*30+'1.1-1.6'!E45*60+'1.1-1.6'!E46*60)*30</f>
        <v>#DIV/0!</v>
      </c>
      <c r="H32" s="122"/>
    </row>
    <row r="33" spans="1:7" ht="23.25" customHeight="1">
      <c r="A33" s="199"/>
      <c r="B33" s="262" t="s">
        <v>415</v>
      </c>
      <c r="C33" s="262"/>
      <c r="D33" s="262"/>
      <c r="E33" s="15" t="s">
        <v>416</v>
      </c>
      <c r="F33" s="123" t="s">
        <v>417</v>
      </c>
      <c r="G33" s="124">
        <v>0</v>
      </c>
    </row>
    <row r="34" spans="1:7" ht="23.25" customHeight="1">
      <c r="A34" s="199"/>
      <c r="B34" s="263" t="s">
        <v>418</v>
      </c>
      <c r="C34" s="263"/>
      <c r="D34" s="263"/>
      <c r="E34" s="46" t="s">
        <v>419</v>
      </c>
      <c r="F34" s="125" t="s">
        <v>420</v>
      </c>
      <c r="G34" s="126">
        <v>0</v>
      </c>
    </row>
    <row r="36" spans="1:7" ht="30" customHeight="1">
      <c r="A36" s="256" t="s">
        <v>421</v>
      </c>
      <c r="B36" s="256"/>
      <c r="C36" s="256"/>
      <c r="D36" s="256"/>
      <c r="E36" s="63" t="s">
        <v>37</v>
      </c>
      <c r="F36" s="64" t="s">
        <v>422</v>
      </c>
      <c r="G36" s="82" t="s">
        <v>423</v>
      </c>
    </row>
    <row r="37" spans="1:7" ht="25.5" customHeight="1">
      <c r="A37" s="257" t="s">
        <v>424</v>
      </c>
      <c r="B37" s="257"/>
      <c r="C37" s="257"/>
      <c r="D37" s="257"/>
      <c r="E37" s="29" t="s">
        <v>425</v>
      </c>
      <c r="F37" s="71">
        <v>0</v>
      </c>
      <c r="G37" s="127" t="s">
        <v>426</v>
      </c>
    </row>
    <row r="38" spans="1:7" ht="15.75" customHeight="1">
      <c r="A38" s="258" t="s">
        <v>427</v>
      </c>
      <c r="B38" s="258"/>
      <c r="C38" s="258"/>
      <c r="D38" s="258"/>
      <c r="E38" s="128" t="s">
        <v>428</v>
      </c>
      <c r="F38" s="121" t="s">
        <v>426</v>
      </c>
      <c r="G38" s="18">
        <v>0</v>
      </c>
    </row>
    <row r="39" spans="1:7" ht="15.75" customHeight="1">
      <c r="A39" s="259" t="s">
        <v>429</v>
      </c>
      <c r="B39" s="259"/>
      <c r="C39" s="259"/>
      <c r="D39" s="259"/>
      <c r="E39" s="129" t="s">
        <v>430</v>
      </c>
      <c r="F39" s="130" t="s">
        <v>426</v>
      </c>
      <c r="G39" s="24">
        <v>0</v>
      </c>
    </row>
  </sheetData>
  <sheetProtection sheet="1"/>
  <mergeCells count="36">
    <mergeCell ref="B18:D18"/>
    <mergeCell ref="B19:D19"/>
    <mergeCell ref="A1:F1"/>
    <mergeCell ref="A2:D2"/>
    <mergeCell ref="A3:C3"/>
    <mergeCell ref="A4:A7"/>
    <mergeCell ref="A9:F9"/>
    <mergeCell ref="A10:D10"/>
    <mergeCell ref="C24:D24"/>
    <mergeCell ref="B25:D25"/>
    <mergeCell ref="A11:D11"/>
    <mergeCell ref="A12:A25"/>
    <mergeCell ref="B12:D12"/>
    <mergeCell ref="B13:D13"/>
    <mergeCell ref="B14:D14"/>
    <mergeCell ref="B15:D15"/>
    <mergeCell ref="B16:D16"/>
    <mergeCell ref="B17:D17"/>
    <mergeCell ref="B20:D20"/>
    <mergeCell ref="B21:D21"/>
    <mergeCell ref="C22:D22"/>
    <mergeCell ref="B23:D23"/>
    <mergeCell ref="A38:D38"/>
    <mergeCell ref="A39:D39"/>
    <mergeCell ref="A26:D26"/>
    <mergeCell ref="A28:D28"/>
    <mergeCell ref="A30:A34"/>
    <mergeCell ref="B30:D30"/>
    <mergeCell ref="B31:D31"/>
    <mergeCell ref="B32:D32"/>
    <mergeCell ref="B33:D33"/>
    <mergeCell ref="B34:D34"/>
    <mergeCell ref="F28:G28"/>
    <mergeCell ref="A29:D29"/>
    <mergeCell ref="A36:D36"/>
    <mergeCell ref="A37:D37"/>
  </mergeCells>
  <printOptions/>
  <pageMargins left="0.5298611111111111" right="0.5097222222222222" top="0.45" bottom="0.6701388888888888" header="0.5118055555555555" footer="0.5"/>
  <pageSetup horizontalDpi="300" verticalDpi="300" orientation="portrait" paperSize="9"/>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G39"/>
  <sheetViews>
    <sheetView zoomScalePageLayoutView="0" workbookViewId="0" topLeftCell="A19">
      <selection activeCell="G19" sqref="G19"/>
    </sheetView>
  </sheetViews>
  <sheetFormatPr defaultColWidth="9.140625" defaultRowHeight="12.75"/>
  <cols>
    <col min="1" max="1" width="8.140625" style="131" customWidth="1"/>
    <col min="2" max="2" width="11.57421875" style="131" customWidth="1"/>
    <col min="3" max="3" width="36.421875" style="131" customWidth="1"/>
    <col min="4" max="4" width="12.00390625" style="131" customWidth="1"/>
    <col min="5" max="5" width="11.421875" style="132" customWidth="1"/>
    <col min="6" max="6" width="12.7109375" style="132" customWidth="1"/>
    <col min="7" max="7" width="9.140625" style="173" customWidth="1"/>
    <col min="8" max="16384" width="9.140625" style="132" customWidth="1"/>
  </cols>
  <sheetData>
    <row r="1" spans="1:6" ht="13.5" customHeight="1">
      <c r="A1" s="276" t="s">
        <v>431</v>
      </c>
      <c r="B1" s="276"/>
      <c r="C1" s="276"/>
      <c r="D1" s="276"/>
      <c r="E1" s="276"/>
      <c r="F1" s="276"/>
    </row>
    <row r="2" spans="1:6" ht="23.25" customHeight="1">
      <c r="A2" s="277" t="s">
        <v>432</v>
      </c>
      <c r="B2" s="277"/>
      <c r="C2" s="277"/>
      <c r="D2" s="118" t="s">
        <v>37</v>
      </c>
      <c r="E2" s="254" t="s">
        <v>433</v>
      </c>
      <c r="F2" s="254"/>
    </row>
    <row r="3" spans="1:6" ht="13.5">
      <c r="A3" s="287" t="s">
        <v>434</v>
      </c>
      <c r="B3" s="287"/>
      <c r="C3" s="287"/>
      <c r="D3" s="133" t="s">
        <v>435</v>
      </c>
      <c r="E3" s="288">
        <v>0</v>
      </c>
      <c r="F3" s="288"/>
    </row>
    <row r="4" spans="1:6" ht="13.5">
      <c r="A4" s="285" t="s">
        <v>436</v>
      </c>
      <c r="B4" s="285"/>
      <c r="C4" s="285"/>
      <c r="D4" s="134" t="s">
        <v>437</v>
      </c>
      <c r="E4" s="286">
        <v>0</v>
      </c>
      <c r="F4" s="286"/>
    </row>
    <row r="5" spans="1:6" ht="13.5">
      <c r="A5" s="240" t="s">
        <v>438</v>
      </c>
      <c r="B5" s="240"/>
      <c r="C5" s="240"/>
      <c r="D5" s="134" t="s">
        <v>439</v>
      </c>
      <c r="E5" s="284">
        <v>0</v>
      </c>
      <c r="F5" s="284"/>
    </row>
    <row r="6" spans="1:6" ht="13.5">
      <c r="A6" s="285" t="s">
        <v>440</v>
      </c>
      <c r="B6" s="285"/>
      <c r="C6" s="285"/>
      <c r="D6" s="134" t="s">
        <v>441</v>
      </c>
      <c r="E6" s="284">
        <v>0</v>
      </c>
      <c r="F6" s="284"/>
    </row>
    <row r="7" spans="1:6" ht="14.25" customHeight="1">
      <c r="A7" s="280" t="s">
        <v>442</v>
      </c>
      <c r="B7" s="280"/>
      <c r="C7" s="280"/>
      <c r="D7" s="135" t="s">
        <v>443</v>
      </c>
      <c r="E7" s="281">
        <v>0</v>
      </c>
      <c r="F7" s="281"/>
    </row>
    <row r="8" spans="1:6" ht="13.5">
      <c r="A8" s="136"/>
      <c r="B8" s="137"/>
      <c r="C8" s="137"/>
      <c r="D8" s="138"/>
      <c r="E8" s="282"/>
      <c r="F8" s="282"/>
    </row>
    <row r="9" spans="1:6" ht="19.5" customHeight="1">
      <c r="A9" s="277" t="s">
        <v>444</v>
      </c>
      <c r="B9" s="277"/>
      <c r="C9" s="277"/>
      <c r="D9" s="118" t="s">
        <v>37</v>
      </c>
      <c r="E9" s="283" t="s">
        <v>445</v>
      </c>
      <c r="F9" s="283"/>
    </row>
    <row r="10" spans="1:6" ht="13.5">
      <c r="A10" s="273" t="s">
        <v>446</v>
      </c>
      <c r="B10" s="273"/>
      <c r="C10" s="273"/>
      <c r="D10" s="29" t="s">
        <v>447</v>
      </c>
      <c r="E10" s="279">
        <f>E11+E12+E13+E14+E15</f>
        <v>0</v>
      </c>
      <c r="F10" s="279"/>
    </row>
    <row r="11" spans="1:6" ht="13.5">
      <c r="A11" s="274" t="s">
        <v>448</v>
      </c>
      <c r="B11" s="220" t="s">
        <v>449</v>
      </c>
      <c r="C11" s="220"/>
      <c r="D11" s="15" t="s">
        <v>450</v>
      </c>
      <c r="E11" s="275">
        <v>0</v>
      </c>
      <c r="F11" s="275"/>
    </row>
    <row r="12" spans="1:6" ht="13.5">
      <c r="A12" s="274"/>
      <c r="B12" s="220" t="s">
        <v>451</v>
      </c>
      <c r="C12" s="220"/>
      <c r="D12" s="15" t="s">
        <v>452</v>
      </c>
      <c r="E12" s="275">
        <v>0</v>
      </c>
      <c r="F12" s="275"/>
    </row>
    <row r="13" spans="1:6" ht="13.5">
      <c r="A13" s="274"/>
      <c r="B13" s="220" t="s">
        <v>453</v>
      </c>
      <c r="C13" s="220"/>
      <c r="D13" s="15" t="s">
        <v>454</v>
      </c>
      <c r="E13" s="275">
        <v>0</v>
      </c>
      <c r="F13" s="275"/>
    </row>
    <row r="14" spans="1:6" ht="13.5">
      <c r="A14" s="274"/>
      <c r="B14" s="220" t="s">
        <v>455</v>
      </c>
      <c r="C14" s="220"/>
      <c r="D14" s="15" t="s">
        <v>456</v>
      </c>
      <c r="E14" s="275">
        <v>0</v>
      </c>
      <c r="F14" s="275"/>
    </row>
    <row r="15" spans="1:6" ht="13.5">
      <c r="A15" s="274"/>
      <c r="B15" s="203" t="s">
        <v>457</v>
      </c>
      <c r="C15" s="203"/>
      <c r="D15" s="46" t="s">
        <v>458</v>
      </c>
      <c r="E15" s="278">
        <v>0</v>
      </c>
      <c r="F15" s="278"/>
    </row>
    <row r="17" spans="1:6" ht="36" customHeight="1">
      <c r="A17" s="276" t="s">
        <v>459</v>
      </c>
      <c r="B17" s="276"/>
      <c r="C17" s="276"/>
      <c r="D17" s="276"/>
      <c r="E17" s="276"/>
      <c r="F17" s="276"/>
    </row>
    <row r="18" spans="1:6" ht="73.5" customHeight="1">
      <c r="A18" s="277" t="s">
        <v>460</v>
      </c>
      <c r="B18" s="277"/>
      <c r="C18" s="277"/>
      <c r="D18" s="118" t="s">
        <v>37</v>
      </c>
      <c r="E18" s="139" t="s">
        <v>461</v>
      </c>
      <c r="F18" s="105" t="s">
        <v>462</v>
      </c>
    </row>
    <row r="19" spans="1:7" ht="13.5">
      <c r="A19" s="273" t="s">
        <v>463</v>
      </c>
      <c r="B19" s="273"/>
      <c r="C19" s="273"/>
      <c r="D19" s="29" t="s">
        <v>464</v>
      </c>
      <c r="E19" s="140">
        <f>E20+E24+E28+E29+E33+E34+E35</f>
        <v>0</v>
      </c>
      <c r="F19" s="141">
        <v>0</v>
      </c>
      <c r="G19" s="195" t="str">
        <f>IF(F19=SUM(F20,F24,F28,F29,F33,F34,F35),"OK","Pārbaudiet faktiski strādājošo personu skaita sadalījumu!")</f>
        <v>OK</v>
      </c>
    </row>
    <row r="20" spans="1:7" ht="13.5">
      <c r="A20" s="274" t="s">
        <v>74</v>
      </c>
      <c r="B20" s="220" t="s">
        <v>465</v>
      </c>
      <c r="C20" s="220"/>
      <c r="D20" s="15" t="s">
        <v>466</v>
      </c>
      <c r="E20" s="142">
        <f>E21+E22+E23</f>
        <v>0</v>
      </c>
      <c r="F20" s="141">
        <v>0</v>
      </c>
      <c r="G20" s="195" t="str">
        <f>IF(F20&gt;=SUM(F21,F22,F23),"OK","Pārbaudiet sociālā darba speciālistu skaita sadalījumu!")</f>
        <v>OK</v>
      </c>
    </row>
    <row r="21" spans="1:6" ht="13.5">
      <c r="A21" s="274"/>
      <c r="B21" s="219" t="s">
        <v>77</v>
      </c>
      <c r="C21" s="44" t="s">
        <v>467</v>
      </c>
      <c r="D21" s="53" t="s">
        <v>468</v>
      </c>
      <c r="E21" s="143">
        <v>0</v>
      </c>
      <c r="F21" s="141">
        <v>0</v>
      </c>
    </row>
    <row r="22" spans="1:6" ht="13.5">
      <c r="A22" s="274"/>
      <c r="B22" s="219"/>
      <c r="C22" s="44" t="s">
        <v>469</v>
      </c>
      <c r="D22" s="53" t="s">
        <v>470</v>
      </c>
      <c r="E22" s="143">
        <v>0</v>
      </c>
      <c r="F22" s="141">
        <v>0</v>
      </c>
    </row>
    <row r="23" spans="1:6" ht="13.5">
      <c r="A23" s="274"/>
      <c r="B23" s="219"/>
      <c r="C23" s="44" t="s">
        <v>471</v>
      </c>
      <c r="D23" s="53" t="s">
        <v>472</v>
      </c>
      <c r="E23" s="143">
        <v>0</v>
      </c>
      <c r="F23" s="141">
        <v>0</v>
      </c>
    </row>
    <row r="24" spans="1:7" ht="13.5">
      <c r="A24" s="274"/>
      <c r="B24" s="220" t="s">
        <v>473</v>
      </c>
      <c r="C24" s="220"/>
      <c r="D24" s="15" t="s">
        <v>474</v>
      </c>
      <c r="E24" s="142">
        <f>E25+E26+E27</f>
        <v>0</v>
      </c>
      <c r="F24" s="141">
        <v>0</v>
      </c>
      <c r="G24" s="195" t="str">
        <f>IF(F24&gt;=SUM(F25,F26,F27),"OK","Pārbaudiet veselības aprūpes speciālistu skaita sadalījumu!")</f>
        <v>OK</v>
      </c>
    </row>
    <row r="25" spans="1:6" ht="13.5" customHeight="1">
      <c r="A25" s="274"/>
      <c r="B25" s="219" t="s">
        <v>77</v>
      </c>
      <c r="C25" s="44" t="s">
        <v>475</v>
      </c>
      <c r="D25" s="53" t="s">
        <v>476</v>
      </c>
      <c r="E25" s="143">
        <v>0</v>
      </c>
      <c r="F25" s="141">
        <v>0</v>
      </c>
    </row>
    <row r="26" spans="1:6" ht="13.5">
      <c r="A26" s="274"/>
      <c r="B26" s="219"/>
      <c r="C26" s="44" t="s">
        <v>477</v>
      </c>
      <c r="D26" s="53" t="s">
        <v>478</v>
      </c>
      <c r="E26" s="143">
        <v>0</v>
      </c>
      <c r="F26" s="141">
        <v>0</v>
      </c>
    </row>
    <row r="27" spans="1:6" ht="13.5">
      <c r="A27" s="274"/>
      <c r="B27" s="44"/>
      <c r="C27" s="44" t="s">
        <v>479</v>
      </c>
      <c r="D27" s="53" t="s">
        <v>480</v>
      </c>
      <c r="E27" s="143">
        <v>0</v>
      </c>
      <c r="F27" s="141">
        <v>0</v>
      </c>
    </row>
    <row r="28" spans="1:6" ht="13.5">
      <c r="A28" s="274"/>
      <c r="B28" s="201" t="s">
        <v>481</v>
      </c>
      <c r="C28" s="201"/>
      <c r="D28" s="15" t="s">
        <v>482</v>
      </c>
      <c r="E28" s="143">
        <v>0</v>
      </c>
      <c r="F28" s="141">
        <v>0</v>
      </c>
    </row>
    <row r="29" spans="1:7" ht="13.5">
      <c r="A29" s="274"/>
      <c r="B29" s="220" t="s">
        <v>483</v>
      </c>
      <c r="C29" s="220"/>
      <c r="D29" s="15" t="s">
        <v>484</v>
      </c>
      <c r="E29" s="142">
        <f>E30+E31+E32</f>
        <v>0</v>
      </c>
      <c r="F29" s="141">
        <v>0</v>
      </c>
      <c r="G29" s="195" t="str">
        <f>IF(F29&gt;=SUM(F30,F31,F32),"OK","Pārbaudiet citu speciālistu skaita sadalījumu!")</f>
        <v>OK</v>
      </c>
    </row>
    <row r="30" spans="1:6" ht="13.5">
      <c r="A30" s="274"/>
      <c r="B30" s="219" t="s">
        <v>77</v>
      </c>
      <c r="C30" s="44" t="s">
        <v>485</v>
      </c>
      <c r="D30" s="53" t="s">
        <v>486</v>
      </c>
      <c r="E30" s="143">
        <v>0</v>
      </c>
      <c r="F30" s="141">
        <v>0</v>
      </c>
    </row>
    <row r="31" spans="1:6" ht="13.5">
      <c r="A31" s="274"/>
      <c r="B31" s="219"/>
      <c r="C31" s="44" t="s">
        <v>487</v>
      </c>
      <c r="D31" s="53" t="s">
        <v>488</v>
      </c>
      <c r="E31" s="143">
        <v>0</v>
      </c>
      <c r="F31" s="141">
        <v>0</v>
      </c>
    </row>
    <row r="32" spans="1:6" ht="13.5">
      <c r="A32" s="274"/>
      <c r="B32" s="219"/>
      <c r="C32" s="44" t="s">
        <v>489</v>
      </c>
      <c r="D32" s="53" t="s">
        <v>490</v>
      </c>
      <c r="E32" s="143">
        <v>0</v>
      </c>
      <c r="F32" s="141">
        <v>0</v>
      </c>
    </row>
    <row r="33" spans="1:6" ht="13.5">
      <c r="A33" s="274"/>
      <c r="B33" s="220" t="s">
        <v>491</v>
      </c>
      <c r="C33" s="220"/>
      <c r="D33" s="15" t="s">
        <v>492</v>
      </c>
      <c r="E33" s="144">
        <v>0</v>
      </c>
      <c r="F33" s="141">
        <v>0</v>
      </c>
    </row>
    <row r="34" spans="1:6" ht="16.5">
      <c r="A34" s="274"/>
      <c r="B34" s="220" t="s">
        <v>493</v>
      </c>
      <c r="C34" s="220"/>
      <c r="D34" s="15" t="s">
        <v>494</v>
      </c>
      <c r="E34" s="144">
        <v>0</v>
      </c>
      <c r="F34" s="141">
        <v>0</v>
      </c>
    </row>
    <row r="35" spans="1:6" ht="13.5">
      <c r="A35" s="274"/>
      <c r="B35" s="203" t="s">
        <v>495</v>
      </c>
      <c r="C35" s="203"/>
      <c r="D35" s="46" t="s">
        <v>496</v>
      </c>
      <c r="E35" s="145">
        <v>0</v>
      </c>
      <c r="F35" s="146">
        <v>0</v>
      </c>
    </row>
    <row r="36" spans="1:6" ht="19.5" customHeight="1">
      <c r="A36" s="271" t="s">
        <v>497</v>
      </c>
      <c r="B36" s="271"/>
      <c r="C36" s="271"/>
      <c r="D36" s="271"/>
      <c r="E36" s="271"/>
      <c r="F36" s="271"/>
    </row>
    <row r="37" spans="1:6" ht="34.5" customHeight="1">
      <c r="A37" s="272" t="s">
        <v>498</v>
      </c>
      <c r="B37" s="272"/>
      <c r="C37" s="272"/>
      <c r="D37" s="272"/>
      <c r="E37" s="272"/>
      <c r="F37" s="272"/>
    </row>
    <row r="38" spans="1:6" ht="36.75" customHeight="1">
      <c r="A38" s="269" t="s">
        <v>499</v>
      </c>
      <c r="B38" s="269"/>
      <c r="C38" s="269"/>
      <c r="D38" s="269"/>
      <c r="E38" s="269"/>
      <c r="F38" s="269"/>
    </row>
    <row r="39" spans="1:6" ht="29.25" customHeight="1">
      <c r="A39" s="270" t="s">
        <v>500</v>
      </c>
      <c r="B39" s="270"/>
      <c r="C39" s="270"/>
      <c r="D39" s="270"/>
      <c r="E39" s="270"/>
      <c r="F39" s="270"/>
    </row>
    <row r="40" ht="19.5" customHeight="1"/>
    <row r="41" ht="26.25" customHeight="1"/>
    <row r="45" ht="12.75" customHeight="1"/>
    <row r="46" ht="13.5" customHeight="1"/>
    <row r="47" ht="27" customHeight="1"/>
    <row r="48" ht="16.5" customHeight="1"/>
  </sheetData>
  <sheetProtection password="CE88" sheet="1"/>
  <mergeCells count="47">
    <mergeCell ref="A4:C4"/>
    <mergeCell ref="E4:F4"/>
    <mergeCell ref="A1:F1"/>
    <mergeCell ref="A2:C2"/>
    <mergeCell ref="E2:F2"/>
    <mergeCell ref="A3:C3"/>
    <mergeCell ref="E3:F3"/>
    <mergeCell ref="A5:C5"/>
    <mergeCell ref="E5:F5"/>
    <mergeCell ref="A6:C6"/>
    <mergeCell ref="E6:F6"/>
    <mergeCell ref="A7:C7"/>
    <mergeCell ref="E7:F7"/>
    <mergeCell ref="E8:F8"/>
    <mergeCell ref="A9:C9"/>
    <mergeCell ref="E9:F9"/>
    <mergeCell ref="A10:C10"/>
    <mergeCell ref="E10:F10"/>
    <mergeCell ref="A11:A15"/>
    <mergeCell ref="B11:C11"/>
    <mergeCell ref="E11:F11"/>
    <mergeCell ref="B12:C12"/>
    <mergeCell ref="E12:F12"/>
    <mergeCell ref="B13:C13"/>
    <mergeCell ref="E13:F13"/>
    <mergeCell ref="B14:C14"/>
    <mergeCell ref="E14:F14"/>
    <mergeCell ref="A17:F17"/>
    <mergeCell ref="A18:C18"/>
    <mergeCell ref="B15:C15"/>
    <mergeCell ref="E15:F15"/>
    <mergeCell ref="A19:C19"/>
    <mergeCell ref="A20:A35"/>
    <mergeCell ref="B20:C20"/>
    <mergeCell ref="B21:B23"/>
    <mergeCell ref="B24:C24"/>
    <mergeCell ref="B25:B26"/>
    <mergeCell ref="B28:C28"/>
    <mergeCell ref="B29:C29"/>
    <mergeCell ref="A38:F38"/>
    <mergeCell ref="A39:F39"/>
    <mergeCell ref="B30:B32"/>
    <mergeCell ref="B33:C33"/>
    <mergeCell ref="B34:C34"/>
    <mergeCell ref="B35:C35"/>
    <mergeCell ref="A36:F36"/>
    <mergeCell ref="A37:F37"/>
  </mergeCells>
  <printOptions horizontalCentered="1"/>
  <pageMargins left="0.2361111111111111" right="0.15763888888888888" top="0.5201388888888889" bottom="0" header="0.5118055555555555" footer="0"/>
  <pageSetup horizontalDpi="300" verticalDpi="300" orientation="portrait" paperSize="9"/>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29" sqref="A29:D29"/>
    </sheetView>
  </sheetViews>
  <sheetFormatPr defaultColWidth="9.140625" defaultRowHeight="12.75"/>
  <cols>
    <col min="1" max="1" width="59.00390625" style="5" customWidth="1"/>
    <col min="2" max="2" width="15.00390625" style="5" customWidth="1"/>
    <col min="3" max="3" width="11.140625" style="5" customWidth="1"/>
    <col min="4" max="4" width="9.140625" style="3" customWidth="1"/>
    <col min="5" max="5" width="9.140625" style="173" customWidth="1"/>
    <col min="6" max="16384" width="9.140625" style="3" customWidth="1"/>
  </cols>
  <sheetData>
    <row r="1" spans="1:3" ht="13.5" customHeight="1">
      <c r="A1" s="294" t="s">
        <v>501</v>
      </c>
      <c r="B1" s="294"/>
      <c r="C1" s="294"/>
    </row>
    <row r="2" spans="1:5" ht="37.5" customHeight="1">
      <c r="A2" s="295" t="s">
        <v>502</v>
      </c>
      <c r="B2" s="295"/>
      <c r="C2" s="147" t="s">
        <v>37</v>
      </c>
      <c r="D2" s="82" t="s">
        <v>503</v>
      </c>
      <c r="E2" s="183"/>
    </row>
    <row r="3" spans="1:5" ht="27.75" customHeight="1">
      <c r="A3" s="296" t="s">
        <v>504</v>
      </c>
      <c r="B3" s="296"/>
      <c r="C3" s="29" t="s">
        <v>505</v>
      </c>
      <c r="D3" s="148">
        <v>0</v>
      </c>
      <c r="E3" s="183"/>
    </row>
    <row r="4" spans="1:5" ht="13.5">
      <c r="A4" s="297" t="s">
        <v>506</v>
      </c>
      <c r="B4" s="297"/>
      <c r="C4" s="128" t="s">
        <v>507</v>
      </c>
      <c r="D4" s="149">
        <v>0</v>
      </c>
      <c r="E4" s="183"/>
    </row>
    <row r="5" spans="1:5" ht="27.75" customHeight="1">
      <c r="A5" s="298" t="s">
        <v>508</v>
      </c>
      <c r="B5" s="298"/>
      <c r="C5" s="128" t="s">
        <v>509</v>
      </c>
      <c r="D5" s="149">
        <v>0</v>
      </c>
      <c r="E5" s="183"/>
    </row>
    <row r="6" spans="1:5" ht="12.75" customHeight="1">
      <c r="A6" s="299" t="s">
        <v>510</v>
      </c>
      <c r="B6" s="299"/>
      <c r="C6" s="15" t="s">
        <v>511</v>
      </c>
      <c r="D6" s="149">
        <v>0</v>
      </c>
      <c r="E6" s="195" t="str">
        <f>IF(OR(AND(D6=0,D5=0),AND(D6=0,D5=1),AND(D6=1,D5=1)),"OK",IF(AND(D6=1,D5=0),"Pārbaudiet institūcijas vadītāja izglītības datus!","Var atzīmēt tikai '1'"))</f>
        <v>OK</v>
      </c>
    </row>
    <row r="7" spans="1:5" ht="13.5">
      <c r="A7" s="240" t="s">
        <v>512</v>
      </c>
      <c r="B7" s="240"/>
      <c r="C7" s="150" t="s">
        <v>513</v>
      </c>
      <c r="D7" s="149">
        <v>0</v>
      </c>
      <c r="E7" s="183"/>
    </row>
    <row r="8" spans="1:5" ht="12.75" customHeight="1">
      <c r="A8" s="259" t="s">
        <v>510</v>
      </c>
      <c r="B8" s="259"/>
      <c r="C8" s="151" t="s">
        <v>514</v>
      </c>
      <c r="D8" s="152">
        <v>0</v>
      </c>
      <c r="E8" s="195" t="str">
        <f>IF(OR(AND(D8=0,D7=0),AND(D8=0,D7=1),AND(D8=1,D7=1)),"OK",IF(AND(D8=1,D7=0),"Pārbaudiet institūcijas vadītāja izglītības datus!","Var atzīmēt tikai '1'"))</f>
        <v>OK</v>
      </c>
    </row>
    <row r="9" ht="15" customHeight="1"/>
    <row r="10" ht="14.25">
      <c r="A10" s="153" t="s">
        <v>515</v>
      </c>
    </row>
    <row r="11" spans="1:5" ht="57" customHeight="1">
      <c r="A11" s="300" t="s">
        <v>516</v>
      </c>
      <c r="B11" s="300"/>
      <c r="C11" s="147" t="s">
        <v>37</v>
      </c>
      <c r="D11" s="82" t="s">
        <v>517</v>
      </c>
      <c r="E11" s="183"/>
    </row>
    <row r="12" spans="1:5" ht="13.5">
      <c r="A12" s="255" t="s">
        <v>475</v>
      </c>
      <c r="B12" s="255"/>
      <c r="C12" s="41">
        <v>101</v>
      </c>
      <c r="D12" s="60">
        <v>0</v>
      </c>
      <c r="E12" s="183"/>
    </row>
    <row r="13" spans="1:5" ht="13.5">
      <c r="A13" s="285" t="s">
        <v>487</v>
      </c>
      <c r="B13" s="285"/>
      <c r="C13" s="73">
        <v>102</v>
      </c>
      <c r="D13" s="154">
        <v>0</v>
      </c>
      <c r="E13" s="183"/>
    </row>
    <row r="14" spans="1:5" ht="13.5">
      <c r="A14" s="285" t="s">
        <v>467</v>
      </c>
      <c r="B14" s="285"/>
      <c r="C14" s="73">
        <v>103</v>
      </c>
      <c r="D14" s="155">
        <v>0</v>
      </c>
      <c r="E14" s="183"/>
    </row>
    <row r="15" spans="1:5" ht="13.5">
      <c r="A15" s="290" t="s">
        <v>518</v>
      </c>
      <c r="B15" s="290"/>
      <c r="C15" s="75">
        <v>104</v>
      </c>
      <c r="D15" s="156">
        <v>0</v>
      </c>
      <c r="E15" s="183"/>
    </row>
    <row r="16" ht="13.5">
      <c r="D16" s="157"/>
    </row>
    <row r="17" ht="13.5">
      <c r="D17" s="157"/>
    </row>
    <row r="18" ht="12.75">
      <c r="D18" s="103"/>
    </row>
    <row r="19" spans="1:4" ht="12.75">
      <c r="A19" s="132"/>
      <c r="B19" s="132"/>
      <c r="C19" s="158"/>
      <c r="D19" s="159"/>
    </row>
    <row r="20" spans="1:4" ht="12.75">
      <c r="A20" s="160" t="s">
        <v>537</v>
      </c>
      <c r="B20" s="291"/>
      <c r="C20" s="291"/>
      <c r="D20" s="161"/>
    </row>
    <row r="21" spans="1:4" ht="13.5" customHeight="1">
      <c r="A21" s="162" t="s">
        <v>519</v>
      </c>
      <c r="B21" s="292" t="s">
        <v>520</v>
      </c>
      <c r="C21" s="292"/>
      <c r="D21" s="292"/>
    </row>
    <row r="22" spans="1:4" ht="13.5" customHeight="1">
      <c r="A22" s="163" t="s">
        <v>532</v>
      </c>
      <c r="B22" s="293" t="s">
        <v>533</v>
      </c>
      <c r="C22" s="293"/>
      <c r="D22" s="161"/>
    </row>
    <row r="23" spans="1:4" ht="13.5">
      <c r="A23" s="162"/>
      <c r="B23" s="164"/>
      <c r="C23" s="165"/>
      <c r="D23" s="159"/>
    </row>
    <row r="24" spans="1:4" ht="13.5">
      <c r="A24" s="162"/>
      <c r="B24" s="164"/>
      <c r="C24" s="166"/>
      <c r="D24" s="159"/>
    </row>
    <row r="25" spans="1:4" ht="12.75">
      <c r="A25" s="167"/>
      <c r="B25" s="167"/>
      <c r="C25" s="166"/>
      <c r="D25" s="159"/>
    </row>
    <row r="26" spans="1:4" ht="12.75">
      <c r="A26" s="168" t="s">
        <v>523</v>
      </c>
      <c r="B26" s="291"/>
      <c r="C26" s="291"/>
      <c r="D26" s="161"/>
    </row>
    <row r="27" spans="1:4" ht="12.75">
      <c r="A27" s="169"/>
      <c r="B27" s="292" t="s">
        <v>521</v>
      </c>
      <c r="C27" s="292"/>
      <c r="D27" s="292"/>
    </row>
    <row r="28" spans="1:4" ht="13.5">
      <c r="A28" s="162" t="s">
        <v>534</v>
      </c>
      <c r="B28" s="164"/>
      <c r="C28" s="170"/>
      <c r="D28" s="159"/>
    </row>
    <row r="29" spans="1:4" ht="37.5" customHeight="1">
      <c r="A29" s="289" t="s">
        <v>522</v>
      </c>
      <c r="B29" s="289"/>
      <c r="C29" s="289"/>
      <c r="D29" s="289"/>
    </row>
  </sheetData>
  <sheetProtection password="CE88" sheet="1"/>
  <mergeCells count="19">
    <mergeCell ref="A11:B11"/>
    <mergeCell ref="A5:B5"/>
    <mergeCell ref="A6:B6"/>
    <mergeCell ref="A7:B7"/>
    <mergeCell ref="A8:B8"/>
    <mergeCell ref="A1:C1"/>
    <mergeCell ref="A2:B2"/>
    <mergeCell ref="A3:B3"/>
    <mergeCell ref="A4:B4"/>
    <mergeCell ref="A12:B12"/>
    <mergeCell ref="A29:D29"/>
    <mergeCell ref="A15:B15"/>
    <mergeCell ref="B20:C20"/>
    <mergeCell ref="B21:D21"/>
    <mergeCell ref="B22:C22"/>
    <mergeCell ref="B26:C26"/>
    <mergeCell ref="B27:D27"/>
    <mergeCell ref="A13:B13"/>
    <mergeCell ref="A14:B14"/>
  </mergeCells>
  <hyperlinks>
    <hyperlink ref="B22" r:id="rId1" display="E-pasts:    ruta@gulbene.lv"/>
  </hyperlinks>
  <printOptions horizontalCentered="1"/>
  <pageMargins left="0.2361111111111111" right="0.15763888888888888" top="0.6201388888888889" bottom="0" header="0.5118055555555555" footer="0"/>
  <pageSetup horizontalDpi="300" verticalDpi="300" orientation="portrait" paperSize="9"/>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maijas</cp:lastModifiedBy>
  <cp:lastPrinted>2011-12-01T08:53:56Z</cp:lastPrinted>
  <dcterms:created xsi:type="dcterms:W3CDTF">2011-05-18T06:25:26Z</dcterms:created>
  <dcterms:modified xsi:type="dcterms:W3CDTF">2011-12-01T09:03:37Z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